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G:\DMPOA\Budget\2026 Budget\"/>
    </mc:Choice>
  </mc:AlternateContent>
  <xr:revisionPtr revIDLastSave="0" documentId="13_ncr:1_{39757DB8-35D7-4CF1-89FC-6F39E2A86226}" xr6:coauthVersionLast="47" xr6:coauthVersionMax="47" xr10:uidLastSave="{00000000-0000-0000-0000-000000000000}"/>
  <bookViews>
    <workbookView xWindow="-28920" yWindow="-120" windowWidth="29040" windowHeight="15720" xr2:uid="{0021313E-1904-4EB0-ACCD-BA6C24255847}"/>
  </bookViews>
  <sheets>
    <sheet name="Sept to Dec" sheetId="2" r:id="rId1"/>
    <sheet name="Jan to June" sheetId="3" r:id="rId2"/>
    <sheet name="2026" sheetId="1" r:id="rId3"/>
  </sheets>
  <definedNames>
    <definedName name="_xlnm.Print_Area" localSheetId="2">'2026'!$A$1:$D$64</definedName>
    <definedName name="_xlnm.Print_Area" localSheetId="1">'Jan to June'!$A$1:$D$36</definedName>
    <definedName name="_xlnm.Print_Area" localSheetId="0">'Sept to Dec'!$A$1:$D$38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58" i="1" l="1"/>
  <c r="C58" i="1"/>
  <c r="C40" i="1"/>
  <c r="D40" i="1"/>
  <c r="D52" i="1"/>
  <c r="D32" i="3"/>
  <c r="C32" i="3"/>
  <c r="D32" i="2"/>
  <c r="C32" i="2"/>
  <c r="D28" i="2"/>
  <c r="C28" i="2"/>
  <c r="C15" i="2"/>
  <c r="D15" i="2"/>
  <c r="C5" i="1"/>
  <c r="C36" i="2"/>
  <c r="D28" i="3"/>
  <c r="C28" i="3"/>
  <c r="C52" i="1"/>
  <c r="C37" i="2" l="1"/>
  <c r="D16" i="3"/>
  <c r="C16" i="3"/>
  <c r="D25" i="1"/>
  <c r="B25" i="1"/>
  <c r="D6" i="1"/>
  <c r="D36" i="2"/>
  <c r="D37" i="2" s="1"/>
  <c r="D35" i="3" l="1"/>
  <c r="C35" i="3"/>
  <c r="B35" i="3"/>
  <c r="B28" i="3"/>
  <c r="B32" i="3" s="1"/>
  <c r="B16" i="3"/>
  <c r="B36" i="2"/>
  <c r="B28" i="2"/>
  <c r="B32" i="2" s="1"/>
  <c r="B15" i="2"/>
  <c r="B36" i="3" l="1"/>
  <c r="C36" i="3"/>
  <c r="B37" i="2"/>
  <c r="D61" i="1"/>
  <c r="C61" i="1"/>
  <c r="D13" i="1"/>
  <c r="B13" i="1"/>
  <c r="C6" i="1"/>
  <c r="B6" i="1"/>
  <c r="D1" i="1" l="1"/>
  <c r="D64" i="1" s="1"/>
  <c r="D1" i="3"/>
  <c r="D36" i="3" s="1"/>
  <c r="C62" i="1"/>
  <c r="B62" i="1"/>
  <c r="D62" i="1"/>
</calcChain>
</file>

<file path=xl/sharedStrings.xml><?xml version="1.0" encoding="utf-8"?>
<sst xmlns="http://schemas.openxmlformats.org/spreadsheetml/2006/main" count="228" uniqueCount="84">
  <si>
    <t>HOA Dues</t>
  </si>
  <si>
    <t>Budgeted Income</t>
  </si>
  <si>
    <t>Budgeted Expenses</t>
  </si>
  <si>
    <t>Budget Net</t>
  </si>
  <si>
    <t>-</t>
  </si>
  <si>
    <t>HOA Dues Totals</t>
  </si>
  <si>
    <t>MISC Income</t>
  </si>
  <si>
    <t>Document / Transfer Fees</t>
  </si>
  <si>
    <t>Misc. Income</t>
  </si>
  <si>
    <t>Donations</t>
  </si>
  <si>
    <t>HOA Clubhouse Rental</t>
  </si>
  <si>
    <t>MISC Income Totals</t>
  </si>
  <si>
    <t>Fees / Fines / Assessments</t>
  </si>
  <si>
    <t>Late Fees</t>
  </si>
  <si>
    <t>Fees / Fines / Assessments Totals</t>
  </si>
  <si>
    <t>Operating Expenses</t>
  </si>
  <si>
    <t>PEC Electric</t>
  </si>
  <si>
    <t>Aqua Water</t>
  </si>
  <si>
    <t>Other Misc.</t>
  </si>
  <si>
    <t>Contract Labor (Misc Labor)</t>
  </si>
  <si>
    <t>GVTC</t>
  </si>
  <si>
    <t>Operating Expenses Totals</t>
  </si>
  <si>
    <t>Administrative Expenses</t>
  </si>
  <si>
    <t>Insurance</t>
  </si>
  <si>
    <t>Legal</t>
  </si>
  <si>
    <t>Property Taxes</t>
  </si>
  <si>
    <t>MoneyMinder Treasurer Software</t>
  </si>
  <si>
    <t>Bank Fees</t>
  </si>
  <si>
    <t>Wordpress (Website)</t>
  </si>
  <si>
    <t>Administrative Expenses Totals</t>
  </si>
  <si>
    <t>Reserves</t>
  </si>
  <si>
    <t>Reserves (Required)</t>
  </si>
  <si>
    <t>Reserves Totals</t>
  </si>
  <si>
    <t>Grand Totals</t>
  </si>
  <si>
    <t xml:space="preserve">Directors Insurance </t>
  </si>
  <si>
    <t xml:space="preserve">USPS (Stamps / certified mail </t>
  </si>
  <si>
    <t xml:space="preserve">Office Supplies (envelopes, paper, ink) </t>
  </si>
  <si>
    <t>Pool Caretaker</t>
  </si>
  <si>
    <t xml:space="preserve">Pool Maintenance - Work done on the pool </t>
  </si>
  <si>
    <t>Pool Supplies - Chlorine etc</t>
  </si>
  <si>
    <t>Clubhouse / Common Area Maintenance &amp; Supplies</t>
  </si>
  <si>
    <t>Reserve</t>
  </si>
  <si>
    <t xml:space="preserve">Reserve Expenses Total </t>
  </si>
  <si>
    <t>Projected Starting Balance</t>
  </si>
  <si>
    <t>USPS (Stamps / certified mail )</t>
  </si>
  <si>
    <t>Budgeted Expenses Remaining</t>
  </si>
  <si>
    <t>Expected Budget Net</t>
  </si>
  <si>
    <t xml:space="preserve">Lawn Care (Labor) </t>
  </si>
  <si>
    <t xml:space="preserve">Lawn Care (Supplies) </t>
  </si>
  <si>
    <t xml:space="preserve">Reserved already saved </t>
  </si>
  <si>
    <t xml:space="preserve">Trust </t>
  </si>
  <si>
    <t>Deed Restriction Violation Letter ($25)</t>
  </si>
  <si>
    <t>Statutory Demand Letter (Certified) ($25)</t>
  </si>
  <si>
    <t>Key Fob Replacement ($10)</t>
  </si>
  <si>
    <t>Questionnaires / Account Status ($100)</t>
  </si>
  <si>
    <t>Recording Fee (Comal County) ($50)</t>
  </si>
  <si>
    <t>Returned Payment Charge ($35)</t>
  </si>
  <si>
    <t>Variance Request Fee ($600)</t>
  </si>
  <si>
    <t>Architectural Countrol Committee Review Fee ($150)</t>
  </si>
  <si>
    <t>One Year Build Extension ($300)</t>
  </si>
  <si>
    <t>Expedite Fee ($180)</t>
  </si>
  <si>
    <t>(rounded bank balance)</t>
  </si>
  <si>
    <t>Accountant</t>
  </si>
  <si>
    <t>Dec</t>
  </si>
  <si>
    <t xml:space="preserve">Lawn Care Supplies </t>
  </si>
  <si>
    <t>Zoom</t>
  </si>
  <si>
    <t>Deer Meadows POA 2026 Budget -Proposed</t>
  </si>
  <si>
    <r>
      <t xml:space="preserve">Remainder expenses from approved 2025 Budget </t>
    </r>
    <r>
      <rPr>
        <sz val="18"/>
        <color theme="1"/>
        <rFont val="Calibri"/>
        <family val="2"/>
        <scheme val="minor"/>
      </rPr>
      <t>(from 2025/2026 dues)</t>
    </r>
    <r>
      <rPr>
        <sz val="22"/>
        <color theme="1"/>
        <rFont val="Calibri"/>
        <family val="2"/>
        <scheme val="minor"/>
      </rPr>
      <t xml:space="preserve">  Sept - Dec</t>
    </r>
  </si>
  <si>
    <t>2026 HOA Dues</t>
  </si>
  <si>
    <t>2025 HOA Dues and beyond Unpaid into 2025</t>
  </si>
  <si>
    <t xml:space="preserve">2026 Allowance for Doubtful Accounts (23 accts X $90)(Plus prepaid) </t>
  </si>
  <si>
    <t xml:space="preserve">National Night Out </t>
  </si>
  <si>
    <t xml:space="preserve">Food </t>
  </si>
  <si>
    <t>Bounce House</t>
  </si>
  <si>
    <t>Raffle Ticket Sales</t>
  </si>
  <si>
    <t>National Night Out Totals</t>
  </si>
  <si>
    <t>Plumbing Repair</t>
  </si>
  <si>
    <t>Wiring Repair</t>
  </si>
  <si>
    <t>National Night Out Expenses</t>
  </si>
  <si>
    <t>Food</t>
  </si>
  <si>
    <t>Stove Repair</t>
  </si>
  <si>
    <t xml:space="preserve">Wiring Repair </t>
  </si>
  <si>
    <t>Projected balance as of 12/31/2026</t>
  </si>
  <si>
    <t>Expenses Jan 2026 - June 2026 (from 2025/2026 dues)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</si>
</sst>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$&quot;#,##0_);[Red]\(&quot;$&quot;#,##0\)"/>
    <numFmt numFmtId="8" formatCode="&quot;$&quot;#,##0.00_);[Red]\(&quot;$&quot;#,##0.00\)"/>
    <numFmt numFmtId="44" formatCode="_(&quot;$&quot;* #,##0.00_);_(&quot;$&quot;* \(#,##0.00\);_(&quot;$&quot;* &quot;-&quot;??_);_(@_)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212529"/>
      <name val="Open Sans"/>
      <family val="2"/>
    </font>
    <font>
      <sz val="11"/>
      <color rgb="FF212529"/>
      <name val="Open Sans"/>
      <family val="2"/>
    </font>
    <font>
      <b/>
      <sz val="11"/>
      <color rgb="FF495057"/>
      <name val="Open Sans"/>
      <family val="2"/>
    </font>
    <font>
      <sz val="2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11"/>
      <name val="Open Sans"/>
      <family val="2"/>
    </font>
    <font>
      <b/>
      <sz val="11"/>
      <color rgb="FF212529"/>
      <name val="Open Sans"/>
      <family val="2"/>
    </font>
    <font>
      <b/>
      <sz val="8"/>
      <color rgb="FF495057"/>
      <name val="Open Sans"/>
      <family val="2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D8E8DF"/>
        <bgColor indexed="64"/>
      </patternFill>
    </fill>
    <fill>
      <patternFill patternType="solid">
        <fgColor rgb="FFD7DBD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medium">
        <color rgb="FFE6E6E6"/>
      </top>
      <bottom/>
      <diagonal/>
    </border>
    <border>
      <left/>
      <right/>
      <top style="medium">
        <color rgb="FFE6E6E6"/>
      </top>
      <bottom style="thick">
        <color rgb="FFE6E6E6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44" fontId="1" fillId="0" borderId="0" applyFont="0" applyFill="0" applyBorder="0" applyAlignment="0" applyProtection="0"/>
  </cellStyleXfs>
  <cellXfs count="39">
    <xf numFmtId="0" fontId="0" fillId="0" borderId="0" xfId="0"/>
    <xf numFmtId="0" fontId="20" fillId="33" borderId="11" xfId="0" applyFont="1" applyFill="1" applyBorder="1" applyAlignment="1">
      <alignment wrapText="1"/>
    </xf>
    <xf numFmtId="8" fontId="20" fillId="33" borderId="11" xfId="0" applyNumberFormat="1" applyFont="1" applyFill="1" applyBorder="1" applyAlignment="1">
      <alignment wrapText="1"/>
    </xf>
    <xf numFmtId="0" fontId="21" fillId="0" borderId="0" xfId="0" applyFont="1"/>
    <xf numFmtId="0" fontId="20" fillId="33" borderId="11" xfId="0" applyFont="1" applyFill="1" applyBorder="1" applyAlignment="1">
      <alignment horizontal="center" wrapText="1"/>
    </xf>
    <xf numFmtId="0" fontId="19" fillId="34" borderId="10" xfId="0" applyFont="1" applyFill="1" applyBorder="1" applyAlignment="1">
      <alignment horizontal="left" vertical="top" wrapText="1"/>
    </xf>
    <xf numFmtId="8" fontId="19" fillId="34" borderId="10" xfId="0" applyNumberFormat="1" applyFont="1" applyFill="1" applyBorder="1" applyAlignment="1">
      <alignment horizontal="right" vertical="top"/>
    </xf>
    <xf numFmtId="0" fontId="19" fillId="34" borderId="10" xfId="0" applyFont="1" applyFill="1" applyBorder="1" applyAlignment="1">
      <alignment horizontal="right" vertical="top"/>
    </xf>
    <xf numFmtId="0" fontId="18" fillId="0" borderId="10" xfId="0" applyFont="1" applyBorder="1" applyAlignment="1">
      <alignment horizontal="left" vertical="top" wrapText="1"/>
    </xf>
    <xf numFmtId="0" fontId="18" fillId="0" borderId="10" xfId="0" applyFont="1" applyBorder="1" applyAlignment="1">
      <alignment horizontal="right" vertical="top"/>
    </xf>
    <xf numFmtId="8" fontId="18" fillId="0" borderId="10" xfId="0" applyNumberFormat="1" applyFont="1" applyBorder="1" applyAlignment="1">
      <alignment horizontal="right" vertical="top"/>
    </xf>
    <xf numFmtId="6" fontId="21" fillId="0" borderId="0" xfId="0" applyNumberFormat="1" applyFont="1"/>
    <xf numFmtId="44" fontId="18" fillId="0" borderId="10" xfId="42" applyFont="1" applyFill="1" applyBorder="1" applyAlignment="1">
      <alignment horizontal="right" vertical="top"/>
    </xf>
    <xf numFmtId="44" fontId="19" fillId="34" borderId="10" xfId="42" applyFont="1" applyFill="1" applyBorder="1" applyAlignment="1">
      <alignment horizontal="right" vertical="top"/>
    </xf>
    <xf numFmtId="0" fontId="18" fillId="34" borderId="10" xfId="0" applyFont="1" applyFill="1" applyBorder="1" applyAlignment="1">
      <alignment horizontal="left" vertical="top" wrapText="1"/>
    </xf>
    <xf numFmtId="8" fontId="0" fillId="0" borderId="0" xfId="0" applyNumberFormat="1"/>
    <xf numFmtId="0" fontId="22" fillId="0" borderId="0" xfId="0" applyFont="1"/>
    <xf numFmtId="8" fontId="22" fillId="0" borderId="0" xfId="0" applyNumberFormat="1" applyFont="1"/>
    <xf numFmtId="0" fontId="19" fillId="36" borderId="10" xfId="0" applyFont="1" applyFill="1" applyBorder="1" applyAlignment="1">
      <alignment horizontal="left" vertical="top" wrapText="1"/>
    </xf>
    <xf numFmtId="0" fontId="19" fillId="36" borderId="10" xfId="0" applyFont="1" applyFill="1" applyBorder="1" applyAlignment="1">
      <alignment horizontal="right" vertical="top"/>
    </xf>
    <xf numFmtId="8" fontId="19" fillId="36" borderId="10" xfId="0" applyNumberFormat="1" applyFont="1" applyFill="1" applyBorder="1" applyAlignment="1">
      <alignment horizontal="right" vertical="top"/>
    </xf>
    <xf numFmtId="8" fontId="20" fillId="35" borderId="11" xfId="0" applyNumberFormat="1" applyFont="1" applyFill="1" applyBorder="1" applyAlignment="1">
      <alignment wrapText="1"/>
    </xf>
    <xf numFmtId="8" fontId="0" fillId="35" borderId="0" xfId="0" applyNumberFormat="1" applyFill="1"/>
    <xf numFmtId="6" fontId="0" fillId="0" borderId="0" xfId="0" applyNumberFormat="1"/>
    <xf numFmtId="6" fontId="21" fillId="0" borderId="0" xfId="0" applyNumberFormat="1" applyFont="1" applyAlignment="1">
      <alignment wrapText="1"/>
    </xf>
    <xf numFmtId="0" fontId="0" fillId="0" borderId="0" xfId="0" applyAlignment="1">
      <alignment wrapText="1"/>
    </xf>
    <xf numFmtId="0" fontId="0" fillId="35" borderId="0" xfId="0" applyFill="1" applyAlignment="1">
      <alignment horizontal="right" vertical="center" wrapText="1"/>
    </xf>
    <xf numFmtId="0" fontId="24" fillId="0" borderId="0" xfId="0" applyFont="1" applyAlignment="1">
      <alignment horizontal="center" vertical="center" wrapText="1"/>
    </xf>
    <xf numFmtId="0" fontId="19" fillId="0" borderId="10" xfId="0" applyFont="1" applyBorder="1" applyAlignment="1">
      <alignment horizontal="right" vertical="top"/>
    </xf>
    <xf numFmtId="8" fontId="19" fillId="0" borderId="10" xfId="0" applyNumberFormat="1" applyFont="1" applyBorder="1" applyAlignment="1">
      <alignment horizontal="right" vertical="top"/>
    </xf>
    <xf numFmtId="0" fontId="20" fillId="0" borderId="11" xfId="0" applyFont="1" applyBorder="1" applyAlignment="1">
      <alignment horizontal="center" wrapText="1"/>
    </xf>
    <xf numFmtId="0" fontId="26" fillId="0" borderId="10" xfId="0" applyFont="1" applyBorder="1" applyAlignment="1">
      <alignment horizontal="left" vertical="top" wrapText="1"/>
    </xf>
    <xf numFmtId="44" fontId="26" fillId="0" borderId="10" xfId="42" applyFont="1" applyFill="1" applyBorder="1" applyAlignment="1">
      <alignment horizontal="right" vertical="top"/>
    </xf>
    <xf numFmtId="0" fontId="25" fillId="0" borderId="10" xfId="0" applyFont="1" applyBorder="1" applyAlignment="1">
      <alignment horizontal="left" vertical="top" wrapText="1"/>
    </xf>
    <xf numFmtId="44" fontId="25" fillId="0" borderId="10" xfId="42" applyFont="1" applyFill="1" applyBorder="1" applyAlignment="1">
      <alignment horizontal="right" vertical="top"/>
    </xf>
    <xf numFmtId="8" fontId="25" fillId="0" borderId="10" xfId="0" applyNumberFormat="1" applyFont="1" applyBorder="1" applyAlignment="1">
      <alignment horizontal="right" vertical="top"/>
    </xf>
    <xf numFmtId="0" fontId="18" fillId="0" borderId="0" xfId="0" applyFont="1" applyAlignment="1">
      <alignment horizontal="left" vertical="top" wrapText="1"/>
    </xf>
    <xf numFmtId="8" fontId="18" fillId="0" borderId="0" xfId="0" applyNumberFormat="1" applyFont="1" applyAlignment="1">
      <alignment horizontal="right" vertical="top"/>
    </xf>
    <xf numFmtId="0" fontId="27" fillId="33" borderId="11" xfId="0" applyFont="1" applyFill="1" applyBorder="1" applyAlignment="1">
      <alignment horizontal="center" wrapText="1"/>
    </xf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urrency" xfId="42" builtinId="4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colors>
    <mruColors>
      <color rgb="FFFF3300"/>
      <color rgb="FF103A1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246196-1540-4747-B2EB-60741FF86D74}">
  <dimension ref="A1:E38"/>
  <sheetViews>
    <sheetView tabSelected="1" workbookViewId="0">
      <selection activeCell="G8" sqref="G8"/>
    </sheetView>
  </sheetViews>
  <sheetFormatPr defaultRowHeight="14.4" x14ac:dyDescent="0.3"/>
  <cols>
    <col min="1" max="1" width="47.77734375" customWidth="1"/>
    <col min="2" max="2" width="15" hidden="1" customWidth="1"/>
    <col min="3" max="3" width="15.6640625" bestFit="1" customWidth="1"/>
    <col min="4" max="4" width="20.44140625" bestFit="1" customWidth="1"/>
  </cols>
  <sheetData>
    <row r="1" spans="1:5" ht="79.2" customHeight="1" thickBot="1" x14ac:dyDescent="0.7">
      <c r="A1" s="27" t="s">
        <v>67</v>
      </c>
      <c r="C1" s="25" t="s">
        <v>61</v>
      </c>
      <c r="D1" s="24">
        <v>46072</v>
      </c>
    </row>
    <row r="2" spans="1:5" ht="47.4" thickBot="1" x14ac:dyDescent="0.4">
      <c r="A2" s="4" t="s">
        <v>15</v>
      </c>
      <c r="B2" s="4" t="s">
        <v>1</v>
      </c>
      <c r="C2" s="4" t="s">
        <v>45</v>
      </c>
      <c r="D2" s="4" t="s">
        <v>46</v>
      </c>
    </row>
    <row r="3" spans="1:5" ht="16.8" thickTop="1" thickBot="1" x14ac:dyDescent="0.35">
      <c r="A3" s="31" t="s">
        <v>17</v>
      </c>
      <c r="B3" s="32">
        <v>0</v>
      </c>
      <c r="C3" s="10">
        <v>0</v>
      </c>
      <c r="D3" s="10">
        <v>0</v>
      </c>
    </row>
    <row r="4" spans="1:5" ht="16.2" thickBot="1" x14ac:dyDescent="0.35">
      <c r="A4" s="8" t="s">
        <v>20</v>
      </c>
      <c r="B4" s="12">
        <v>0</v>
      </c>
      <c r="C4" s="10">
        <v>86.24</v>
      </c>
      <c r="D4" s="10">
        <v>86.24</v>
      </c>
      <c r="E4" t="s">
        <v>63</v>
      </c>
    </row>
    <row r="5" spans="1:5" ht="16.2" thickBot="1" x14ac:dyDescent="0.35">
      <c r="A5" s="8" t="s">
        <v>16</v>
      </c>
      <c r="B5" s="12">
        <v>0</v>
      </c>
      <c r="C5" s="10">
        <v>739.36</v>
      </c>
      <c r="D5" s="10">
        <v>739.36</v>
      </c>
      <c r="E5" t="s">
        <v>63</v>
      </c>
    </row>
    <row r="6" spans="1:5" ht="16.2" thickBot="1" x14ac:dyDescent="0.35">
      <c r="A6" s="8" t="s">
        <v>47</v>
      </c>
      <c r="B6" s="12">
        <v>0</v>
      </c>
      <c r="C6" s="10">
        <v>500</v>
      </c>
      <c r="D6" s="10">
        <v>500</v>
      </c>
    </row>
    <row r="7" spans="1:5" ht="16.2" thickBot="1" x14ac:dyDescent="0.35">
      <c r="A7" s="8" t="s">
        <v>64</v>
      </c>
      <c r="B7" s="12"/>
      <c r="C7" s="10">
        <v>50</v>
      </c>
      <c r="D7" s="10">
        <v>50</v>
      </c>
    </row>
    <row r="8" spans="1:5" ht="16.2" thickBot="1" x14ac:dyDescent="0.35">
      <c r="A8" s="8" t="s">
        <v>38</v>
      </c>
      <c r="B8" s="12">
        <v>0</v>
      </c>
      <c r="C8" s="10">
        <v>2000</v>
      </c>
      <c r="D8" s="10">
        <v>2000</v>
      </c>
    </row>
    <row r="9" spans="1:5" ht="16.2" thickBot="1" x14ac:dyDescent="0.35">
      <c r="A9" s="8" t="s">
        <v>39</v>
      </c>
      <c r="B9" s="12">
        <v>0</v>
      </c>
      <c r="C9" s="10">
        <v>-13.44</v>
      </c>
      <c r="D9" s="10">
        <v>-13.44</v>
      </c>
    </row>
    <row r="10" spans="1:5" ht="16.2" thickBot="1" x14ac:dyDescent="0.35">
      <c r="A10" s="8" t="s">
        <v>37</v>
      </c>
      <c r="B10" s="12">
        <v>0</v>
      </c>
      <c r="C10" s="10">
        <v>250</v>
      </c>
      <c r="D10" s="10">
        <v>250</v>
      </c>
    </row>
    <row r="11" spans="1:5" ht="16.2" thickBot="1" x14ac:dyDescent="0.35">
      <c r="A11" s="8" t="s">
        <v>19</v>
      </c>
      <c r="B11" s="12">
        <v>0</v>
      </c>
      <c r="C11" s="10">
        <v>-1100</v>
      </c>
      <c r="D11" s="10">
        <v>-1100</v>
      </c>
    </row>
    <row r="12" spans="1:5" ht="31.8" thickBot="1" x14ac:dyDescent="0.35">
      <c r="A12" s="8" t="s">
        <v>40</v>
      </c>
      <c r="B12" s="12">
        <v>0</v>
      </c>
      <c r="C12" s="10">
        <v>61.21</v>
      </c>
      <c r="D12" s="10">
        <v>61.21</v>
      </c>
    </row>
    <row r="13" spans="1:5" ht="16.2" thickBot="1" x14ac:dyDescent="0.35">
      <c r="A13" s="8" t="s">
        <v>76</v>
      </c>
      <c r="B13" s="12"/>
      <c r="C13" s="10">
        <v>500</v>
      </c>
      <c r="D13" s="10">
        <v>500</v>
      </c>
    </row>
    <row r="14" spans="1:5" ht="16.2" thickBot="1" x14ac:dyDescent="0.35">
      <c r="A14" s="8" t="s">
        <v>18</v>
      </c>
      <c r="B14" s="12">
        <v>0</v>
      </c>
      <c r="C14" s="10">
        <v>231.18</v>
      </c>
      <c r="D14" s="10">
        <v>231.18</v>
      </c>
    </row>
    <row r="15" spans="1:5" ht="16.2" thickBot="1" x14ac:dyDescent="0.35">
      <c r="A15" s="5" t="s">
        <v>21</v>
      </c>
      <c r="B15" s="13">
        <f>SUM(B6:B14)</f>
        <v>0</v>
      </c>
      <c r="C15" s="6">
        <f>SUM(C3:C14)</f>
        <v>3304.5499999999997</v>
      </c>
      <c r="D15" s="6">
        <f>SUM(D3:D14)</f>
        <v>3304.5499999999997</v>
      </c>
    </row>
    <row r="16" spans="1:5" ht="31.8" thickBot="1" x14ac:dyDescent="0.4">
      <c r="A16" s="4" t="s">
        <v>22</v>
      </c>
      <c r="B16" s="4" t="s">
        <v>1</v>
      </c>
      <c r="C16" s="4" t="s">
        <v>2</v>
      </c>
      <c r="D16" s="4" t="s">
        <v>3</v>
      </c>
    </row>
    <row r="17" spans="1:4" ht="16.8" thickTop="1" thickBot="1" x14ac:dyDescent="0.35">
      <c r="A17" s="8" t="s">
        <v>23</v>
      </c>
      <c r="B17" s="12">
        <v>0</v>
      </c>
      <c r="C17" s="10">
        <v>-774.34</v>
      </c>
      <c r="D17" s="10">
        <v>-774.34</v>
      </c>
    </row>
    <row r="18" spans="1:4" ht="16.2" thickBot="1" x14ac:dyDescent="0.35">
      <c r="A18" s="8" t="s">
        <v>24</v>
      </c>
      <c r="B18" s="12">
        <v>0</v>
      </c>
      <c r="C18" s="10">
        <v>3750</v>
      </c>
      <c r="D18" s="10">
        <v>3750</v>
      </c>
    </row>
    <row r="19" spans="1:4" ht="16.2" thickBot="1" x14ac:dyDescent="0.35">
      <c r="A19" s="8" t="s">
        <v>34</v>
      </c>
      <c r="B19" s="12">
        <v>0</v>
      </c>
      <c r="C19" s="10">
        <v>0</v>
      </c>
      <c r="D19" s="10">
        <v>0</v>
      </c>
    </row>
    <row r="20" spans="1:4" ht="16.2" thickBot="1" x14ac:dyDescent="0.35">
      <c r="A20" s="8" t="s">
        <v>36</v>
      </c>
      <c r="B20" s="12">
        <v>0</v>
      </c>
      <c r="C20" s="10">
        <v>195.99</v>
      </c>
      <c r="D20" s="10">
        <v>195.99</v>
      </c>
    </row>
    <row r="21" spans="1:4" ht="16.2" thickBot="1" x14ac:dyDescent="0.35">
      <c r="A21" s="8" t="s">
        <v>35</v>
      </c>
      <c r="B21" s="12">
        <v>0</v>
      </c>
      <c r="C21" s="10">
        <v>322</v>
      </c>
      <c r="D21" s="10">
        <v>322</v>
      </c>
    </row>
    <row r="22" spans="1:4" ht="16.2" thickBot="1" x14ac:dyDescent="0.35">
      <c r="A22" s="33" t="s">
        <v>25</v>
      </c>
      <c r="B22" s="34">
        <v>0</v>
      </c>
      <c r="C22" s="35">
        <v>888.65</v>
      </c>
      <c r="D22" s="35">
        <v>888.65</v>
      </c>
    </row>
    <row r="23" spans="1:4" ht="16.2" thickBot="1" x14ac:dyDescent="0.35">
      <c r="A23" s="8" t="s">
        <v>26</v>
      </c>
      <c r="B23" s="12">
        <v>0</v>
      </c>
      <c r="C23" s="10">
        <v>3.59</v>
      </c>
      <c r="D23" s="10">
        <v>3.59</v>
      </c>
    </row>
    <row r="24" spans="1:4" ht="16.2" thickBot="1" x14ac:dyDescent="0.35">
      <c r="A24" s="8" t="s">
        <v>27</v>
      </c>
      <c r="B24" s="12">
        <v>0</v>
      </c>
      <c r="C24" s="10">
        <v>0</v>
      </c>
      <c r="D24" s="10">
        <v>0</v>
      </c>
    </row>
    <row r="25" spans="1:4" ht="16.2" thickBot="1" x14ac:dyDescent="0.35">
      <c r="A25" s="8" t="s">
        <v>28</v>
      </c>
      <c r="B25" s="12">
        <v>0</v>
      </c>
      <c r="C25" s="10">
        <v>-0.34</v>
      </c>
      <c r="D25" s="10">
        <v>-0.34</v>
      </c>
    </row>
    <row r="26" spans="1:4" ht="16.2" thickBot="1" x14ac:dyDescent="0.35">
      <c r="A26" s="8" t="s">
        <v>62</v>
      </c>
      <c r="B26" s="12"/>
      <c r="C26" s="10">
        <v>400</v>
      </c>
      <c r="D26" s="10">
        <v>400</v>
      </c>
    </row>
    <row r="27" spans="1:4" ht="16.2" thickBot="1" x14ac:dyDescent="0.35">
      <c r="A27" s="8" t="s">
        <v>65</v>
      </c>
      <c r="B27" s="12"/>
      <c r="C27" s="10">
        <v>160</v>
      </c>
      <c r="D27" s="10">
        <v>160</v>
      </c>
    </row>
    <row r="28" spans="1:4" ht="16.2" thickBot="1" x14ac:dyDescent="0.35">
      <c r="A28" s="5" t="s">
        <v>29</v>
      </c>
      <c r="B28" s="13">
        <f>B17+B18+B19+B20+B21+B22+B23+B24+B25</f>
        <v>0</v>
      </c>
      <c r="C28" s="6">
        <f>SUM(C17:C27)</f>
        <v>4945.5499999999993</v>
      </c>
      <c r="D28" s="6">
        <f>SUM(D17:D27)</f>
        <v>4945.5499999999993</v>
      </c>
    </row>
    <row r="29" spans="1:4" ht="31.8" thickBot="1" x14ac:dyDescent="0.4">
      <c r="A29" s="4" t="s">
        <v>71</v>
      </c>
      <c r="B29" s="4" t="s">
        <v>1</v>
      </c>
      <c r="C29" s="4" t="s">
        <v>2</v>
      </c>
      <c r="D29" s="4" t="s">
        <v>3</v>
      </c>
    </row>
    <row r="30" spans="1:4" ht="16.8" thickTop="1" thickBot="1" x14ac:dyDescent="0.35">
      <c r="A30" s="36" t="s">
        <v>79</v>
      </c>
      <c r="C30" s="37">
        <v>23.24</v>
      </c>
      <c r="D30" s="37">
        <v>23.24</v>
      </c>
    </row>
    <row r="31" spans="1:4" ht="16.2" thickBot="1" x14ac:dyDescent="0.4">
      <c r="A31" s="36" t="s">
        <v>73</v>
      </c>
      <c r="B31" s="30"/>
      <c r="C31" s="37">
        <v>0</v>
      </c>
      <c r="D31" s="37">
        <v>0</v>
      </c>
    </row>
    <row r="32" spans="1:4" ht="16.8" thickTop="1" thickBot="1" x14ac:dyDescent="0.35">
      <c r="A32" s="14" t="s">
        <v>78</v>
      </c>
      <c r="B32" s="13" t="e">
        <f>B23+B24+B25+B26+B27+B28+B29+B30+B31</f>
        <v>#VALUE!</v>
      </c>
      <c r="C32" s="6">
        <f>SUM(C30:C31)</f>
        <v>23.24</v>
      </c>
      <c r="D32" s="6">
        <f>SUM(D30:D31)</f>
        <v>23.24</v>
      </c>
    </row>
    <row r="33" spans="1:4" ht="31.8" thickBot="1" x14ac:dyDescent="0.4">
      <c r="A33" s="4" t="s">
        <v>41</v>
      </c>
      <c r="B33" s="4" t="s">
        <v>1</v>
      </c>
      <c r="C33" s="4" t="s">
        <v>2</v>
      </c>
      <c r="D33" s="4" t="s">
        <v>3</v>
      </c>
    </row>
    <row r="34" spans="1:4" ht="16.8" thickTop="1" thickBot="1" x14ac:dyDescent="0.35">
      <c r="A34" s="8" t="s">
        <v>49</v>
      </c>
      <c r="B34" s="9" t="s">
        <v>4</v>
      </c>
      <c r="C34" s="10">
        <v>3000</v>
      </c>
      <c r="D34" s="10">
        <v>3000</v>
      </c>
    </row>
    <row r="35" spans="1:4" ht="16.2" thickBot="1" x14ac:dyDescent="0.35">
      <c r="A35" s="8" t="s">
        <v>50</v>
      </c>
      <c r="B35" s="9"/>
      <c r="C35" s="10">
        <v>17245</v>
      </c>
      <c r="D35" s="10">
        <v>17245</v>
      </c>
    </row>
    <row r="36" spans="1:4" ht="16.2" thickBot="1" x14ac:dyDescent="0.35">
      <c r="A36" s="14" t="s">
        <v>42</v>
      </c>
      <c r="B36" s="13" t="str">
        <f>B34</f>
        <v>-</v>
      </c>
      <c r="C36" s="6">
        <f>C34+C35</f>
        <v>20245</v>
      </c>
      <c r="D36" s="6">
        <f>SUM(D34:D35)</f>
        <v>20245</v>
      </c>
    </row>
    <row r="37" spans="1:4" ht="16.2" thickBot="1" x14ac:dyDescent="0.4">
      <c r="A37" s="1" t="s">
        <v>33</v>
      </c>
      <c r="B37" s="2">
        <f>B15+B28</f>
        <v>0</v>
      </c>
      <c r="C37" s="2">
        <f>C15+C28+C36</f>
        <v>28495.1</v>
      </c>
      <c r="D37" s="21">
        <f>D1-D15-D28-D36-D32</f>
        <v>17553.659999999993</v>
      </c>
    </row>
    <row r="38" spans="1:4" ht="16.2" thickTop="1" x14ac:dyDescent="0.3">
      <c r="A38" s="5"/>
      <c r="B38" s="6"/>
      <c r="C38" s="6"/>
      <c r="D38" s="6"/>
    </row>
  </sheetData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B47D54-1DEC-44CF-A398-0AC4F7E10BB1}">
  <dimension ref="A1:D37"/>
  <sheetViews>
    <sheetView topLeftCell="A16" workbookViewId="0"/>
  </sheetViews>
  <sheetFormatPr defaultRowHeight="14.4" x14ac:dyDescent="0.3"/>
  <cols>
    <col min="1" max="1" width="51.5546875" customWidth="1"/>
    <col min="2" max="2" width="15" hidden="1" customWidth="1"/>
    <col min="3" max="3" width="18.6640625" customWidth="1"/>
    <col min="4" max="4" width="20.44140625" bestFit="1" customWidth="1"/>
  </cols>
  <sheetData>
    <row r="1" spans="1:4" ht="51" customHeight="1" thickBot="1" x14ac:dyDescent="0.7">
      <c r="A1" s="27" t="s">
        <v>83</v>
      </c>
      <c r="D1" s="11">
        <f>'Sept to Dec'!D37</f>
        <v>17553.659999999993</v>
      </c>
    </row>
    <row r="2" spans="1:4" ht="27.6" customHeight="1" thickBot="1" x14ac:dyDescent="0.4">
      <c r="A2" s="4" t="s">
        <v>15</v>
      </c>
      <c r="B2" s="4" t="s">
        <v>1</v>
      </c>
      <c r="C2" s="38" t="s">
        <v>45</v>
      </c>
      <c r="D2" s="4" t="s">
        <v>46</v>
      </c>
    </row>
    <row r="3" spans="1:4" ht="16.8" thickTop="1" thickBot="1" x14ac:dyDescent="0.35">
      <c r="A3" s="8" t="s">
        <v>17</v>
      </c>
      <c r="B3" s="12">
        <v>0</v>
      </c>
      <c r="C3" s="10">
        <v>-366</v>
      </c>
      <c r="D3" s="10">
        <v>-366</v>
      </c>
    </row>
    <row r="4" spans="1:4" ht="16.2" thickBot="1" x14ac:dyDescent="0.35">
      <c r="A4" s="8" t="s">
        <v>20</v>
      </c>
      <c r="B4" s="12">
        <v>0</v>
      </c>
      <c r="C4" s="10">
        <v>-576</v>
      </c>
      <c r="D4" s="10">
        <v>-576</v>
      </c>
    </row>
    <row r="5" spans="1:4" ht="16.2" thickBot="1" x14ac:dyDescent="0.35">
      <c r="A5" s="8" t="s">
        <v>16</v>
      </c>
      <c r="B5" s="12">
        <v>0</v>
      </c>
      <c r="C5" s="10">
        <v>-2150</v>
      </c>
      <c r="D5" s="10">
        <v>-2150</v>
      </c>
    </row>
    <row r="6" spans="1:4" ht="16.2" thickBot="1" x14ac:dyDescent="0.35">
      <c r="A6" s="8" t="s">
        <v>47</v>
      </c>
      <c r="B6" s="12">
        <v>0</v>
      </c>
      <c r="C6" s="10">
        <v>-250</v>
      </c>
      <c r="D6" s="10">
        <v>-250</v>
      </c>
    </row>
    <row r="7" spans="1:4" ht="16.2" thickBot="1" x14ac:dyDescent="0.35">
      <c r="A7" s="8" t="s">
        <v>64</v>
      </c>
      <c r="B7" s="12">
        <v>0</v>
      </c>
      <c r="C7" s="10">
        <v>-25</v>
      </c>
      <c r="D7" s="10">
        <v>-25</v>
      </c>
    </row>
    <row r="8" spans="1:4" ht="16.2" thickBot="1" x14ac:dyDescent="0.35">
      <c r="A8" s="8" t="s">
        <v>38</v>
      </c>
      <c r="B8" s="12">
        <v>0</v>
      </c>
      <c r="C8" s="10">
        <v>-500</v>
      </c>
      <c r="D8" s="10">
        <v>-500</v>
      </c>
    </row>
    <row r="9" spans="1:4" ht="16.2" thickBot="1" x14ac:dyDescent="0.35">
      <c r="A9" s="8" t="s">
        <v>39</v>
      </c>
      <c r="B9" s="12">
        <v>0</v>
      </c>
      <c r="C9" s="10">
        <v>-850</v>
      </c>
      <c r="D9" s="10">
        <v>-850</v>
      </c>
    </row>
    <row r="10" spans="1:4" ht="16.2" thickBot="1" x14ac:dyDescent="0.35">
      <c r="A10" s="8" t="s">
        <v>37</v>
      </c>
      <c r="B10" s="12">
        <v>0</v>
      </c>
      <c r="C10" s="10">
        <v>-1500</v>
      </c>
      <c r="D10" s="10">
        <v>-1500</v>
      </c>
    </row>
    <row r="11" spans="1:4" ht="16.2" thickBot="1" x14ac:dyDescent="0.35">
      <c r="A11" s="8" t="s">
        <v>19</v>
      </c>
      <c r="B11" s="12">
        <v>0</v>
      </c>
      <c r="C11" s="10">
        <v>-500</v>
      </c>
      <c r="D11" s="10">
        <v>-500</v>
      </c>
    </row>
    <row r="12" spans="1:4" ht="16.2" thickBot="1" x14ac:dyDescent="0.35">
      <c r="A12" s="8" t="s">
        <v>40</v>
      </c>
      <c r="B12" s="12">
        <v>0</v>
      </c>
      <c r="C12" s="10">
        <v>-1000</v>
      </c>
      <c r="D12" s="10">
        <v>-1000</v>
      </c>
    </row>
    <row r="13" spans="1:4" ht="16.2" thickBot="1" x14ac:dyDescent="0.35">
      <c r="A13" s="8" t="s">
        <v>80</v>
      </c>
      <c r="B13" s="12">
        <v>0</v>
      </c>
      <c r="C13" s="10">
        <v>-250</v>
      </c>
      <c r="D13" s="10">
        <v>-250</v>
      </c>
    </row>
    <row r="14" spans="1:4" ht="16.2" thickBot="1" x14ac:dyDescent="0.35">
      <c r="A14" s="8" t="s">
        <v>77</v>
      </c>
      <c r="B14" s="12">
        <v>0</v>
      </c>
      <c r="C14" s="10">
        <v>-250</v>
      </c>
      <c r="D14" s="10">
        <v>-250</v>
      </c>
    </row>
    <row r="15" spans="1:4" ht="16.2" thickBot="1" x14ac:dyDescent="0.35">
      <c r="A15" s="8" t="s">
        <v>18</v>
      </c>
      <c r="B15" s="12">
        <v>0</v>
      </c>
      <c r="C15" s="10">
        <v>-250</v>
      </c>
      <c r="D15" s="10">
        <v>-250</v>
      </c>
    </row>
    <row r="16" spans="1:4" ht="16.2" thickBot="1" x14ac:dyDescent="0.35">
      <c r="A16" s="5" t="s">
        <v>21</v>
      </c>
      <c r="B16" s="13">
        <f>SUM(B6:B13)</f>
        <v>0</v>
      </c>
      <c r="C16" s="6">
        <f>SUM(C6:C15)</f>
        <v>-5375</v>
      </c>
      <c r="D16" s="6">
        <f>SUM(D6:D15)</f>
        <v>-5375</v>
      </c>
    </row>
    <row r="17" spans="1:4" ht="31.8" thickBot="1" x14ac:dyDescent="0.4">
      <c r="A17" s="4" t="s">
        <v>22</v>
      </c>
      <c r="B17" s="4" t="s">
        <v>1</v>
      </c>
      <c r="C17" s="4" t="s">
        <v>2</v>
      </c>
      <c r="D17" s="4" t="s">
        <v>3</v>
      </c>
    </row>
    <row r="18" spans="1:4" ht="16.8" thickTop="1" thickBot="1" x14ac:dyDescent="0.35">
      <c r="A18" s="8" t="s">
        <v>23</v>
      </c>
      <c r="B18" s="12">
        <v>0</v>
      </c>
      <c r="C18" s="10">
        <v>-1500</v>
      </c>
      <c r="D18" s="10">
        <v>-1500</v>
      </c>
    </row>
    <row r="19" spans="1:4" ht="16.2" thickBot="1" x14ac:dyDescent="0.35">
      <c r="A19" s="8" t="s">
        <v>24</v>
      </c>
      <c r="B19" s="12">
        <v>0</v>
      </c>
      <c r="C19" s="10">
        <v>-2500</v>
      </c>
      <c r="D19" s="10">
        <v>-2500</v>
      </c>
    </row>
    <row r="20" spans="1:4" ht="16.2" thickBot="1" x14ac:dyDescent="0.35">
      <c r="A20" s="8" t="s">
        <v>34</v>
      </c>
      <c r="B20" s="12">
        <v>0</v>
      </c>
      <c r="C20" s="10">
        <v>-770</v>
      </c>
      <c r="D20" s="10">
        <v>-770</v>
      </c>
    </row>
    <row r="21" spans="1:4" ht="16.2" thickBot="1" x14ac:dyDescent="0.35">
      <c r="A21" s="8" t="s">
        <v>36</v>
      </c>
      <c r="B21" s="12">
        <v>0</v>
      </c>
      <c r="C21" s="10">
        <v>-125</v>
      </c>
      <c r="D21" s="10">
        <v>-125</v>
      </c>
    </row>
    <row r="22" spans="1:4" ht="16.2" thickBot="1" x14ac:dyDescent="0.35">
      <c r="A22" s="8" t="s">
        <v>35</v>
      </c>
      <c r="B22" s="12">
        <v>0</v>
      </c>
      <c r="C22" s="10">
        <v>-75</v>
      </c>
      <c r="D22" s="10">
        <v>-75</v>
      </c>
    </row>
    <row r="23" spans="1:4" ht="16.2" thickBot="1" x14ac:dyDescent="0.35">
      <c r="A23" s="8" t="s">
        <v>25</v>
      </c>
      <c r="B23" s="12">
        <v>0</v>
      </c>
      <c r="C23" s="10">
        <v>-250</v>
      </c>
      <c r="D23" s="10">
        <v>-250</v>
      </c>
    </row>
    <row r="24" spans="1:4" ht="16.2" thickBot="1" x14ac:dyDescent="0.35">
      <c r="A24" s="8" t="s">
        <v>26</v>
      </c>
      <c r="B24" s="12">
        <v>0</v>
      </c>
      <c r="C24" s="10">
        <v>-151</v>
      </c>
      <c r="D24" s="10">
        <v>-151</v>
      </c>
    </row>
    <row r="25" spans="1:4" ht="16.2" thickBot="1" x14ac:dyDescent="0.35">
      <c r="A25" s="8" t="s">
        <v>27</v>
      </c>
      <c r="B25" s="12">
        <v>0</v>
      </c>
      <c r="C25" s="10">
        <v>0</v>
      </c>
      <c r="D25" s="10">
        <v>0</v>
      </c>
    </row>
    <row r="26" spans="1:4" ht="16.2" thickBot="1" x14ac:dyDescent="0.35">
      <c r="A26" s="8" t="s">
        <v>28</v>
      </c>
      <c r="B26" s="12">
        <v>0</v>
      </c>
      <c r="C26" s="10">
        <v>-60</v>
      </c>
      <c r="D26" s="10">
        <v>-60</v>
      </c>
    </row>
    <row r="27" spans="1:4" ht="16.2" thickBot="1" x14ac:dyDescent="0.35">
      <c r="A27" s="8" t="s">
        <v>62</v>
      </c>
      <c r="B27" s="12"/>
      <c r="C27" s="10">
        <v>-200</v>
      </c>
      <c r="D27" s="10">
        <v>-200</v>
      </c>
    </row>
    <row r="28" spans="1:4" ht="16.2" thickBot="1" x14ac:dyDescent="0.35">
      <c r="A28" s="5" t="s">
        <v>29</v>
      </c>
      <c r="B28" s="13">
        <f>B18+B19+B20+B21+B22+B23+B24+B25+B26</f>
        <v>0</v>
      </c>
      <c r="C28" s="6">
        <f>SUM(C18:C27)</f>
        <v>-5631</v>
      </c>
      <c r="D28" s="6">
        <f>SUM(D18:D27)</f>
        <v>-5631</v>
      </c>
    </row>
    <row r="29" spans="1:4" ht="31.8" thickBot="1" x14ac:dyDescent="0.4">
      <c r="A29" s="4" t="s">
        <v>71</v>
      </c>
      <c r="B29" s="4" t="s">
        <v>1</v>
      </c>
      <c r="C29" s="4" t="s">
        <v>2</v>
      </c>
      <c r="D29" s="4" t="s">
        <v>3</v>
      </c>
    </row>
    <row r="30" spans="1:4" ht="16.8" thickTop="1" thickBot="1" x14ac:dyDescent="0.35">
      <c r="A30" s="36" t="s">
        <v>79</v>
      </c>
      <c r="C30" s="37">
        <v>23.24</v>
      </c>
      <c r="D30" s="37">
        <v>23.24</v>
      </c>
    </row>
    <row r="31" spans="1:4" ht="16.2" thickBot="1" x14ac:dyDescent="0.4">
      <c r="A31" s="36" t="s">
        <v>73</v>
      </c>
      <c r="B31" s="30"/>
      <c r="C31" s="37">
        <v>0</v>
      </c>
      <c r="D31" s="37">
        <v>0</v>
      </c>
    </row>
    <row r="32" spans="1:4" ht="16.8" thickTop="1" thickBot="1" x14ac:dyDescent="0.35">
      <c r="A32" s="14" t="s">
        <v>78</v>
      </c>
      <c r="B32" s="13" t="e">
        <f>B23+B24+B25+B26+B27+B28+B29+B30+B31</f>
        <v>#VALUE!</v>
      </c>
      <c r="C32" s="6">
        <f>SUM(C30:C31)</f>
        <v>23.24</v>
      </c>
      <c r="D32" s="6">
        <f>SUM(D30:D31)</f>
        <v>23.24</v>
      </c>
    </row>
    <row r="33" spans="1:4" ht="31.8" thickBot="1" x14ac:dyDescent="0.4">
      <c r="A33" s="4" t="s">
        <v>41</v>
      </c>
      <c r="B33" s="4" t="s">
        <v>1</v>
      </c>
      <c r="C33" s="4" t="s">
        <v>2</v>
      </c>
      <c r="D33" s="4" t="s">
        <v>3</v>
      </c>
    </row>
    <row r="34" spans="1:4" ht="16.8" thickTop="1" thickBot="1" x14ac:dyDescent="0.35">
      <c r="A34" s="8" t="s">
        <v>41</v>
      </c>
      <c r="B34" s="9" t="s">
        <v>4</v>
      </c>
      <c r="C34" s="10">
        <v>-1500</v>
      </c>
      <c r="D34" s="10">
        <v>-1500</v>
      </c>
    </row>
    <row r="35" spans="1:4" ht="16.2" thickBot="1" x14ac:dyDescent="0.35">
      <c r="A35" s="14" t="s">
        <v>42</v>
      </c>
      <c r="B35" s="13" t="str">
        <f>B34</f>
        <v>-</v>
      </c>
      <c r="C35" s="6">
        <f>C34</f>
        <v>-1500</v>
      </c>
      <c r="D35" s="6">
        <f>D34</f>
        <v>-1500</v>
      </c>
    </row>
    <row r="36" spans="1:4" ht="16.2" thickBot="1" x14ac:dyDescent="0.4">
      <c r="A36" s="1" t="s">
        <v>33</v>
      </c>
      <c r="B36" s="2">
        <f>B16+B28</f>
        <v>0</v>
      </c>
      <c r="C36" s="2">
        <f>C16+C28+C35</f>
        <v>-12506</v>
      </c>
      <c r="D36" s="21">
        <f>D1+D16+D28+D35</f>
        <v>5047.6599999999926</v>
      </c>
    </row>
    <row r="37" spans="1:4" ht="15" thickTop="1" x14ac:dyDescent="0.3"/>
  </sheetData>
  <pageMargins left="0.7" right="0.7" top="0.75" bottom="0.75" header="0.3" footer="0.3"/>
  <pageSetup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6D91DE-59D9-4C1D-A4FC-F2FCB3F3EC29}">
  <dimension ref="A1:E64"/>
  <sheetViews>
    <sheetView workbookViewId="0">
      <selection activeCell="G43" sqref="G43"/>
    </sheetView>
  </sheetViews>
  <sheetFormatPr defaultRowHeight="14.4" x14ac:dyDescent="0.3"/>
  <cols>
    <col min="1" max="1" width="53.6640625" customWidth="1"/>
    <col min="2" max="2" width="15" bestFit="1" customWidth="1"/>
    <col min="3" max="3" width="15.6640625" bestFit="1" customWidth="1"/>
    <col min="4" max="4" width="18.44140625" customWidth="1"/>
    <col min="5" max="5" width="10.88671875" bestFit="1" customWidth="1"/>
  </cols>
  <sheetData>
    <row r="1" spans="1:4" ht="34.200000000000003" thickBot="1" x14ac:dyDescent="0.7">
      <c r="A1" s="3" t="s">
        <v>66</v>
      </c>
      <c r="C1" s="26" t="s">
        <v>43</v>
      </c>
      <c r="D1" s="22">
        <f>'Sept to Dec'!D37</f>
        <v>17553.659999999993</v>
      </c>
    </row>
    <row r="2" spans="1:4" ht="31.8" thickBot="1" x14ac:dyDescent="0.4">
      <c r="A2" s="4" t="s">
        <v>0</v>
      </c>
      <c r="B2" s="4" t="s">
        <v>1</v>
      </c>
      <c r="C2" s="4" t="s">
        <v>2</v>
      </c>
      <c r="D2" s="4" t="s">
        <v>3</v>
      </c>
    </row>
    <row r="3" spans="1:4" ht="16.8" thickTop="1" thickBot="1" x14ac:dyDescent="0.35">
      <c r="A3" s="8" t="s">
        <v>68</v>
      </c>
      <c r="B3" s="10">
        <v>22860</v>
      </c>
      <c r="C3" s="9" t="s">
        <v>4</v>
      </c>
      <c r="D3" s="10">
        <v>22860</v>
      </c>
    </row>
    <row r="4" spans="1:4" ht="16.2" thickBot="1" x14ac:dyDescent="0.35">
      <c r="A4" s="8" t="s">
        <v>69</v>
      </c>
      <c r="B4" s="10">
        <v>1</v>
      </c>
      <c r="C4" s="9" t="s">
        <v>4</v>
      </c>
      <c r="D4" s="10">
        <v>1</v>
      </c>
    </row>
    <row r="5" spans="1:4" ht="31.8" thickBot="1" x14ac:dyDescent="0.35">
      <c r="A5" s="8" t="s">
        <v>70</v>
      </c>
      <c r="B5" s="9" t="s">
        <v>4</v>
      </c>
      <c r="C5" s="10">
        <f>23*-90-1019</f>
        <v>-3089</v>
      </c>
      <c r="D5" s="10">
        <v>-3089</v>
      </c>
    </row>
    <row r="6" spans="1:4" ht="16.2" thickBot="1" x14ac:dyDescent="0.35">
      <c r="A6" s="5" t="s">
        <v>5</v>
      </c>
      <c r="B6" s="6">
        <f>SUM(B3:B5)</f>
        <v>22861</v>
      </c>
      <c r="C6" s="6">
        <f>SUM(C3:C5)</f>
        <v>-3089</v>
      </c>
      <c r="D6" s="6">
        <f>SUM(D3:D5)</f>
        <v>19772</v>
      </c>
    </row>
    <row r="7" spans="1:4" ht="31.8" thickBot="1" x14ac:dyDescent="0.4">
      <c r="A7" s="4" t="s">
        <v>6</v>
      </c>
      <c r="B7" s="4" t="s">
        <v>1</v>
      </c>
      <c r="C7" s="4" t="s">
        <v>2</v>
      </c>
      <c r="D7" s="4" t="s">
        <v>3</v>
      </c>
    </row>
    <row r="8" spans="1:4" ht="16.8" thickTop="1" thickBot="1" x14ac:dyDescent="0.35">
      <c r="A8" s="8" t="s">
        <v>7</v>
      </c>
      <c r="B8" s="10">
        <v>6300</v>
      </c>
      <c r="C8" s="9" t="s">
        <v>4</v>
      </c>
      <c r="D8" s="10">
        <v>6300</v>
      </c>
    </row>
    <row r="9" spans="1:4" ht="16.2" thickBot="1" x14ac:dyDescent="0.35">
      <c r="A9" s="8" t="s">
        <v>53</v>
      </c>
      <c r="B9" s="10">
        <v>30</v>
      </c>
      <c r="C9" s="9" t="s">
        <v>4</v>
      </c>
      <c r="D9" s="10">
        <v>30</v>
      </c>
    </row>
    <row r="10" spans="1:4" ht="16.2" thickBot="1" x14ac:dyDescent="0.35">
      <c r="A10" s="8" t="s">
        <v>10</v>
      </c>
      <c r="B10" s="10">
        <v>0</v>
      </c>
      <c r="C10" s="9" t="s">
        <v>4</v>
      </c>
      <c r="D10" s="10">
        <v>0</v>
      </c>
    </row>
    <row r="11" spans="1:4" ht="16.2" thickBot="1" x14ac:dyDescent="0.35">
      <c r="A11" s="8" t="s">
        <v>8</v>
      </c>
      <c r="B11" s="10">
        <v>0</v>
      </c>
      <c r="C11" s="9" t="s">
        <v>4</v>
      </c>
      <c r="D11" s="10">
        <v>0</v>
      </c>
    </row>
    <row r="12" spans="1:4" ht="16.2" thickBot="1" x14ac:dyDescent="0.35">
      <c r="A12" s="8" t="s">
        <v>9</v>
      </c>
      <c r="B12" s="10">
        <v>0</v>
      </c>
      <c r="C12" s="9" t="s">
        <v>4</v>
      </c>
      <c r="D12" s="10">
        <v>0</v>
      </c>
    </row>
    <row r="13" spans="1:4" ht="16.2" thickBot="1" x14ac:dyDescent="0.35">
      <c r="A13" s="5" t="s">
        <v>11</v>
      </c>
      <c r="B13" s="6">
        <f>SUM(B8:B11)</f>
        <v>6330</v>
      </c>
      <c r="C13" s="7"/>
      <c r="D13" s="6">
        <f>SUM(D8:D11)</f>
        <v>6330</v>
      </c>
    </row>
    <row r="14" spans="1:4" ht="31.8" thickBot="1" x14ac:dyDescent="0.4">
      <c r="A14" s="4" t="s">
        <v>12</v>
      </c>
      <c r="B14" s="4" t="s">
        <v>1</v>
      </c>
      <c r="C14" s="4" t="s">
        <v>2</v>
      </c>
      <c r="D14" s="4" t="s">
        <v>3</v>
      </c>
    </row>
    <row r="15" spans="1:4" ht="16.8" thickTop="1" thickBot="1" x14ac:dyDescent="0.35">
      <c r="A15" s="8" t="s">
        <v>13</v>
      </c>
      <c r="B15" s="10">
        <v>600</v>
      </c>
      <c r="C15" s="9" t="s">
        <v>4</v>
      </c>
      <c r="D15" s="10">
        <v>600</v>
      </c>
    </row>
    <row r="16" spans="1:4" ht="16.2" thickBot="1" x14ac:dyDescent="0.35">
      <c r="A16" s="8" t="s">
        <v>52</v>
      </c>
      <c r="B16" s="10">
        <v>0</v>
      </c>
      <c r="C16" s="9" t="s">
        <v>4</v>
      </c>
      <c r="D16" s="10">
        <v>0</v>
      </c>
    </row>
    <row r="17" spans="1:5" ht="16.2" thickBot="1" x14ac:dyDescent="0.35">
      <c r="A17" s="8" t="s">
        <v>51</v>
      </c>
      <c r="B17" s="10">
        <v>0</v>
      </c>
      <c r="C17" s="9" t="s">
        <v>4</v>
      </c>
      <c r="D17" s="10">
        <v>0</v>
      </c>
    </row>
    <row r="18" spans="1:5" ht="16.2" thickBot="1" x14ac:dyDescent="0.35">
      <c r="A18" s="8" t="s">
        <v>54</v>
      </c>
      <c r="B18" s="10">
        <v>0</v>
      </c>
      <c r="C18" s="9" t="s">
        <v>4</v>
      </c>
      <c r="D18" s="10">
        <v>0</v>
      </c>
    </row>
    <row r="19" spans="1:5" ht="16.2" thickBot="1" x14ac:dyDescent="0.35">
      <c r="A19" s="8" t="s">
        <v>55</v>
      </c>
      <c r="B19" s="10">
        <v>0</v>
      </c>
      <c r="C19" s="9" t="s">
        <v>4</v>
      </c>
      <c r="D19" s="10">
        <v>0</v>
      </c>
    </row>
    <row r="20" spans="1:5" ht="16.2" thickBot="1" x14ac:dyDescent="0.35">
      <c r="A20" s="8" t="s">
        <v>56</v>
      </c>
      <c r="B20" s="10">
        <v>0</v>
      </c>
      <c r="C20" s="9" t="s">
        <v>4</v>
      </c>
      <c r="D20" s="10">
        <v>0</v>
      </c>
    </row>
    <row r="21" spans="1:5" ht="16.2" thickBot="1" x14ac:dyDescent="0.35">
      <c r="A21" s="8" t="s">
        <v>57</v>
      </c>
      <c r="B21" s="10">
        <v>0</v>
      </c>
      <c r="C21" s="9" t="s">
        <v>4</v>
      </c>
      <c r="D21" s="10">
        <v>0</v>
      </c>
    </row>
    <row r="22" spans="1:5" ht="16.2" thickBot="1" x14ac:dyDescent="0.35">
      <c r="A22" s="8" t="s">
        <v>58</v>
      </c>
      <c r="B22" s="10">
        <v>300</v>
      </c>
      <c r="C22" s="9" t="s">
        <v>4</v>
      </c>
      <c r="D22" s="10">
        <v>300</v>
      </c>
      <c r="E22" s="23"/>
    </row>
    <row r="23" spans="1:5" ht="16.2" thickBot="1" x14ac:dyDescent="0.35">
      <c r="A23" s="8" t="s">
        <v>59</v>
      </c>
      <c r="B23" s="10">
        <v>0</v>
      </c>
      <c r="C23" s="9" t="s">
        <v>4</v>
      </c>
      <c r="D23" s="10">
        <v>0</v>
      </c>
    </row>
    <row r="24" spans="1:5" ht="16.2" thickBot="1" x14ac:dyDescent="0.35">
      <c r="A24" s="8" t="s">
        <v>60</v>
      </c>
      <c r="B24" s="10">
        <v>0</v>
      </c>
      <c r="C24" s="9" t="s">
        <v>4</v>
      </c>
      <c r="D24" s="10">
        <v>0</v>
      </c>
    </row>
    <row r="25" spans="1:5" ht="16.2" thickBot="1" x14ac:dyDescent="0.35">
      <c r="A25" s="5" t="s">
        <v>14</v>
      </c>
      <c r="B25" s="6">
        <f>SUM(B15:B24)</f>
        <v>900</v>
      </c>
      <c r="C25" s="7"/>
      <c r="D25" s="6">
        <f>SUM(D15:D24)</f>
        <v>900</v>
      </c>
    </row>
    <row r="26" spans="1:5" ht="31.8" thickBot="1" x14ac:dyDescent="0.4">
      <c r="A26" s="4" t="s">
        <v>15</v>
      </c>
      <c r="B26" s="4" t="s">
        <v>1</v>
      </c>
      <c r="C26" s="4" t="s">
        <v>2</v>
      </c>
      <c r="D26" s="4" t="s">
        <v>3</v>
      </c>
    </row>
    <row r="27" spans="1:5" ht="16.8" thickTop="1" thickBot="1" x14ac:dyDescent="0.35">
      <c r="A27" s="8" t="s">
        <v>17</v>
      </c>
      <c r="B27" s="9" t="s">
        <v>4</v>
      </c>
      <c r="C27" s="10">
        <v>-732</v>
      </c>
      <c r="D27" s="10">
        <v>-732</v>
      </c>
    </row>
    <row r="28" spans="1:5" ht="16.2" thickBot="1" x14ac:dyDescent="0.35">
      <c r="A28" s="8" t="s">
        <v>20</v>
      </c>
      <c r="B28" s="9" t="s">
        <v>4</v>
      </c>
      <c r="C28" s="10">
        <v>-1152</v>
      </c>
      <c r="D28" s="10">
        <v>-1152</v>
      </c>
    </row>
    <row r="29" spans="1:5" ht="16.2" thickBot="1" x14ac:dyDescent="0.35">
      <c r="A29" s="8" t="s">
        <v>16</v>
      </c>
      <c r="B29" s="9" t="s">
        <v>4</v>
      </c>
      <c r="C29" s="10">
        <v>-4300</v>
      </c>
      <c r="D29" s="10">
        <v>-4300</v>
      </c>
    </row>
    <row r="30" spans="1:5" ht="16.2" thickBot="1" x14ac:dyDescent="0.35">
      <c r="A30" s="8" t="s">
        <v>47</v>
      </c>
      <c r="B30" s="9" t="s">
        <v>4</v>
      </c>
      <c r="C30" s="10">
        <v>-500</v>
      </c>
      <c r="D30" s="10">
        <v>-500</v>
      </c>
    </row>
    <row r="31" spans="1:5" ht="16.2" thickBot="1" x14ac:dyDescent="0.35">
      <c r="A31" s="8" t="s">
        <v>48</v>
      </c>
      <c r="B31" s="9"/>
      <c r="C31" s="10">
        <v>-50</v>
      </c>
      <c r="D31" s="10">
        <v>-50</v>
      </c>
    </row>
    <row r="32" spans="1:5" ht="16.2" thickBot="1" x14ac:dyDescent="0.35">
      <c r="A32" s="8" t="s">
        <v>38</v>
      </c>
      <c r="B32" s="9" t="s">
        <v>4</v>
      </c>
      <c r="C32" s="10">
        <v>-1000</v>
      </c>
      <c r="D32" s="10">
        <v>-1000</v>
      </c>
    </row>
    <row r="33" spans="1:4" ht="16.2" thickBot="1" x14ac:dyDescent="0.35">
      <c r="A33" s="8" t="s">
        <v>39</v>
      </c>
      <c r="B33" s="9" t="s">
        <v>4</v>
      </c>
      <c r="C33" s="10">
        <v>-1700</v>
      </c>
      <c r="D33" s="10">
        <v>-1700</v>
      </c>
    </row>
    <row r="34" spans="1:4" ht="16.2" thickBot="1" x14ac:dyDescent="0.35">
      <c r="A34" s="8" t="s">
        <v>37</v>
      </c>
      <c r="B34" s="9"/>
      <c r="C34" s="10">
        <v>-3000</v>
      </c>
      <c r="D34" s="10">
        <v>-3000</v>
      </c>
    </row>
    <row r="35" spans="1:4" ht="16.2" thickBot="1" x14ac:dyDescent="0.35">
      <c r="A35" s="8" t="s">
        <v>19</v>
      </c>
      <c r="B35" s="9" t="s">
        <v>4</v>
      </c>
      <c r="C35" s="10">
        <v>-1000</v>
      </c>
      <c r="D35" s="10">
        <v>-1000</v>
      </c>
    </row>
    <row r="36" spans="1:4" ht="16.2" thickBot="1" x14ac:dyDescent="0.35">
      <c r="A36" s="8" t="s">
        <v>40</v>
      </c>
      <c r="B36" s="9" t="s">
        <v>4</v>
      </c>
      <c r="C36" s="10">
        <v>-2000</v>
      </c>
      <c r="D36" s="10">
        <v>-2000</v>
      </c>
    </row>
    <row r="37" spans="1:4" ht="16.2" thickBot="1" x14ac:dyDescent="0.35">
      <c r="A37" s="8" t="s">
        <v>80</v>
      </c>
      <c r="B37" s="9" t="s">
        <v>4</v>
      </c>
      <c r="C37" s="10">
        <v>-500</v>
      </c>
      <c r="D37" s="10">
        <v>-500</v>
      </c>
    </row>
    <row r="38" spans="1:4" ht="16.2" thickBot="1" x14ac:dyDescent="0.35">
      <c r="A38" s="8" t="s">
        <v>81</v>
      </c>
      <c r="B38" s="9"/>
      <c r="C38" s="10">
        <v>-500</v>
      </c>
      <c r="D38" s="10">
        <v>-500</v>
      </c>
    </row>
    <row r="39" spans="1:4" ht="16.2" thickBot="1" x14ac:dyDescent="0.35">
      <c r="A39" s="8" t="s">
        <v>18</v>
      </c>
      <c r="B39" s="9" t="s">
        <v>4</v>
      </c>
      <c r="C39" s="10">
        <v>-500</v>
      </c>
      <c r="D39" s="10">
        <v>-500</v>
      </c>
    </row>
    <row r="40" spans="1:4" ht="16.2" thickBot="1" x14ac:dyDescent="0.35">
      <c r="A40" s="5" t="s">
        <v>21</v>
      </c>
      <c r="B40" s="7" t="s">
        <v>4</v>
      </c>
      <c r="C40" s="6">
        <f>SUM(C27:C39)</f>
        <v>-16934</v>
      </c>
      <c r="D40" s="6">
        <f>SUM(D27:D39)</f>
        <v>-16934</v>
      </c>
    </row>
    <row r="41" spans="1:4" ht="31.8" thickBot="1" x14ac:dyDescent="0.4">
      <c r="A41" s="4" t="s">
        <v>22</v>
      </c>
      <c r="B41" s="4" t="s">
        <v>1</v>
      </c>
      <c r="C41" s="4" t="s">
        <v>2</v>
      </c>
      <c r="D41" s="4" t="s">
        <v>3</v>
      </c>
    </row>
    <row r="42" spans="1:4" ht="16.8" thickTop="1" thickBot="1" x14ac:dyDescent="0.35">
      <c r="A42" s="8" t="s">
        <v>23</v>
      </c>
      <c r="B42" s="9" t="s">
        <v>4</v>
      </c>
      <c r="C42" s="10">
        <v>-3000</v>
      </c>
      <c r="D42" s="10">
        <v>-3000</v>
      </c>
    </row>
    <row r="43" spans="1:4" ht="16.2" thickBot="1" x14ac:dyDescent="0.35">
      <c r="A43" s="8" t="s">
        <v>24</v>
      </c>
      <c r="B43" s="9" t="s">
        <v>4</v>
      </c>
      <c r="C43" s="10">
        <v>-5000</v>
      </c>
      <c r="D43" s="10">
        <v>-5000</v>
      </c>
    </row>
    <row r="44" spans="1:4" ht="16.2" thickBot="1" x14ac:dyDescent="0.35">
      <c r="A44" s="8" t="s">
        <v>34</v>
      </c>
      <c r="B44" s="9"/>
      <c r="C44" s="10">
        <v>-1540</v>
      </c>
      <c r="D44" s="10">
        <v>-1540</v>
      </c>
    </row>
    <row r="45" spans="1:4" ht="16.2" thickBot="1" x14ac:dyDescent="0.35">
      <c r="A45" s="8" t="s">
        <v>36</v>
      </c>
      <c r="B45" s="9" t="s">
        <v>4</v>
      </c>
      <c r="C45" s="10">
        <v>-250</v>
      </c>
      <c r="D45" s="10">
        <v>-250</v>
      </c>
    </row>
    <row r="46" spans="1:4" ht="16.2" thickBot="1" x14ac:dyDescent="0.35">
      <c r="A46" s="8" t="s">
        <v>44</v>
      </c>
      <c r="B46" s="9"/>
      <c r="C46" s="10">
        <v>-150</v>
      </c>
      <c r="D46" s="10">
        <v>-150</v>
      </c>
    </row>
    <row r="47" spans="1:4" ht="16.2" thickBot="1" x14ac:dyDescent="0.35">
      <c r="A47" s="8" t="s">
        <v>25</v>
      </c>
      <c r="B47" s="9" t="s">
        <v>4</v>
      </c>
      <c r="C47" s="10">
        <v>-500</v>
      </c>
      <c r="D47" s="10">
        <v>-500</v>
      </c>
    </row>
    <row r="48" spans="1:4" ht="16.2" thickBot="1" x14ac:dyDescent="0.35">
      <c r="A48" s="8" t="s">
        <v>26</v>
      </c>
      <c r="B48" s="9" t="s">
        <v>4</v>
      </c>
      <c r="C48" s="10">
        <v>-301.41000000000003</v>
      </c>
      <c r="D48" s="10">
        <v>-301.41000000000003</v>
      </c>
    </row>
    <row r="49" spans="1:5" ht="16.2" thickBot="1" x14ac:dyDescent="0.35">
      <c r="A49" s="8" t="s">
        <v>27</v>
      </c>
      <c r="B49" s="9" t="s">
        <v>4</v>
      </c>
      <c r="C49" s="10">
        <v>0</v>
      </c>
      <c r="D49" s="10">
        <v>0</v>
      </c>
    </row>
    <row r="50" spans="1:5" ht="16.2" thickBot="1" x14ac:dyDescent="0.35">
      <c r="A50" s="8" t="s">
        <v>28</v>
      </c>
      <c r="B50" s="9" t="s">
        <v>4</v>
      </c>
      <c r="C50" s="10">
        <v>-121.34</v>
      </c>
      <c r="D50" s="10">
        <v>-121.34</v>
      </c>
    </row>
    <row r="51" spans="1:5" ht="16.2" thickBot="1" x14ac:dyDescent="0.35">
      <c r="A51" s="8" t="s">
        <v>62</v>
      </c>
      <c r="B51" s="9" t="s">
        <v>4</v>
      </c>
      <c r="C51" s="10">
        <v>-400</v>
      </c>
      <c r="D51" s="10">
        <v>-400</v>
      </c>
    </row>
    <row r="52" spans="1:5" ht="16.2" thickBot="1" x14ac:dyDescent="0.35">
      <c r="A52" s="5" t="s">
        <v>29</v>
      </c>
      <c r="B52" s="7" t="s">
        <v>4</v>
      </c>
      <c r="C52" s="6">
        <f>SUM(C42:C51)</f>
        <v>-11262.75</v>
      </c>
      <c r="D52" s="6">
        <f>SUM(D42:D51)</f>
        <v>-11262.75</v>
      </c>
    </row>
    <row r="53" spans="1:5" ht="31.8" thickBot="1" x14ac:dyDescent="0.4">
      <c r="A53" s="4" t="s">
        <v>71</v>
      </c>
      <c r="B53" s="4" t="s">
        <v>1</v>
      </c>
      <c r="C53" s="4" t="s">
        <v>2</v>
      </c>
      <c r="D53" s="4" t="s">
        <v>3</v>
      </c>
    </row>
    <row r="54" spans="1:5" ht="16.8" thickTop="1" thickBot="1" x14ac:dyDescent="0.35">
      <c r="A54" s="8" t="s">
        <v>72</v>
      </c>
      <c r="B54" s="28"/>
      <c r="C54" s="29">
        <v>-250</v>
      </c>
      <c r="D54" s="29">
        <v>-250</v>
      </c>
    </row>
    <row r="55" spans="1:5" ht="16.2" thickBot="1" x14ac:dyDescent="0.35">
      <c r="A55" s="8" t="s">
        <v>73</v>
      </c>
      <c r="B55" s="28"/>
      <c r="C55" s="29">
        <v>-275</v>
      </c>
      <c r="D55" s="29">
        <v>-275</v>
      </c>
    </row>
    <row r="56" spans="1:5" ht="16.2" thickBot="1" x14ac:dyDescent="0.35">
      <c r="A56" s="8" t="s">
        <v>9</v>
      </c>
      <c r="B56" s="10">
        <v>50</v>
      </c>
      <c r="C56" s="29">
        <v>0</v>
      </c>
      <c r="D56" s="29">
        <v>50</v>
      </c>
    </row>
    <row r="57" spans="1:5" ht="16.2" thickBot="1" x14ac:dyDescent="0.35">
      <c r="A57" s="8" t="s">
        <v>74</v>
      </c>
      <c r="B57" s="10">
        <v>750</v>
      </c>
      <c r="C57" s="29">
        <v>0</v>
      </c>
      <c r="D57" s="29">
        <v>750</v>
      </c>
    </row>
    <row r="58" spans="1:5" ht="16.2" thickBot="1" x14ac:dyDescent="0.35">
      <c r="A58" s="14" t="s">
        <v>75</v>
      </c>
      <c r="B58" s="7" t="s">
        <v>4</v>
      </c>
      <c r="C58" s="6">
        <f>SUM(C54:C57)</f>
        <v>-525</v>
      </c>
      <c r="D58" s="6">
        <f>SUM(D54:D57)</f>
        <v>275</v>
      </c>
    </row>
    <row r="59" spans="1:5" ht="31.8" thickBot="1" x14ac:dyDescent="0.4">
      <c r="A59" s="4" t="s">
        <v>30</v>
      </c>
      <c r="B59" s="4" t="s">
        <v>1</v>
      </c>
      <c r="C59" s="4" t="s">
        <v>2</v>
      </c>
      <c r="D59" s="4" t="s">
        <v>3</v>
      </c>
    </row>
    <row r="60" spans="1:5" ht="16.8" thickTop="1" thickBot="1" x14ac:dyDescent="0.35">
      <c r="A60" s="8" t="s">
        <v>31</v>
      </c>
      <c r="B60" s="9" t="s">
        <v>4</v>
      </c>
      <c r="C60" s="10">
        <v>-3000</v>
      </c>
      <c r="D60" s="10">
        <v>-3000</v>
      </c>
    </row>
    <row r="61" spans="1:5" ht="16.2" thickBot="1" x14ac:dyDescent="0.35">
      <c r="A61" s="18" t="s">
        <v>32</v>
      </c>
      <c r="B61" s="19" t="s">
        <v>4</v>
      </c>
      <c r="C61" s="20">
        <f>SUM(C60:C60)</f>
        <v>-3000</v>
      </c>
      <c r="D61" s="20">
        <f>SUM(D60:D60)</f>
        <v>-3000</v>
      </c>
    </row>
    <row r="62" spans="1:5" ht="16.2" thickBot="1" x14ac:dyDescent="0.4">
      <c r="A62" s="1" t="s">
        <v>33</v>
      </c>
      <c r="B62" s="2">
        <f>B6+B13+B25</f>
        <v>30091</v>
      </c>
      <c r="C62" s="2">
        <f>C6+C40+C52+C61</f>
        <v>-34285.75</v>
      </c>
      <c r="D62" s="2">
        <f>D6+D13+D25+D40+D52+D61</f>
        <v>-4194.75</v>
      </c>
      <c r="E62" s="15"/>
    </row>
    <row r="63" spans="1:5" ht="16.2" thickTop="1" x14ac:dyDescent="0.3">
      <c r="A63" s="14"/>
      <c r="B63" s="6"/>
      <c r="C63" s="6"/>
      <c r="D63" s="6"/>
    </row>
    <row r="64" spans="1:5" ht="21" x14ac:dyDescent="0.4">
      <c r="A64" s="16" t="s">
        <v>82</v>
      </c>
      <c r="B64" s="16"/>
      <c r="C64" s="16"/>
      <c r="D64" s="17">
        <f>D1+D6+D13+D25+D40+D52+D61-6000+D58</f>
        <v>7633.9099999999889</v>
      </c>
    </row>
  </sheetData>
  <pageMargins left="0.7" right="0.7" top="0.75" bottom="0.75" header="0.3" footer="0.3"/>
  <pageSetup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Sept to Dec</vt:lpstr>
      <vt:lpstr>Jan to June</vt:lpstr>
      <vt:lpstr>2026</vt:lpstr>
      <vt:lpstr>'2026'!Print_Area</vt:lpstr>
      <vt:lpstr>'Jan to June'!Print_Area</vt:lpstr>
      <vt:lpstr>'Sept to Dec'!Print_Area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Alisha Stanley</dc:creator>
  <cp:lastModifiedBy>Alisha Stanley</cp:lastModifiedBy>
  <cp:lastPrinted>2025-12-11T23:33:25Z</cp:lastPrinted>
  <dcterms:created xsi:type="dcterms:W3CDTF">2022-09-13T13:35:22Z</dcterms:created>
  <dcterms:modified xsi:type="dcterms:W3CDTF">2025-12-16T18:42:53Z</dcterms:modified>
</cp:coreProperties>
</file>