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DMPOA\"/>
    </mc:Choice>
  </mc:AlternateContent>
  <xr:revisionPtr revIDLastSave="0" documentId="8_{4E7A032A-2205-4C6D-B68B-84737630E3D0}" xr6:coauthVersionLast="47" xr6:coauthVersionMax="47" xr10:uidLastSave="{00000000-0000-0000-0000-000000000000}"/>
  <bookViews>
    <workbookView xWindow="-108" yWindow="-108" windowWidth="23256" windowHeight="12576"/>
  </bookViews>
  <sheets>
    <sheet name="2024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0" i="1" l="1"/>
  <c r="C50" i="1"/>
  <c r="D45" i="1"/>
  <c r="C45" i="1"/>
  <c r="D33" i="1"/>
  <c r="C33" i="1"/>
  <c r="D27" i="1"/>
  <c r="C27" i="1"/>
  <c r="D26" i="1"/>
  <c r="C26" i="1"/>
  <c r="D21" i="1"/>
  <c r="D34" i="1" s="1"/>
  <c r="C21" i="1"/>
  <c r="C34" i="1" s="1"/>
  <c r="D19" i="1"/>
  <c r="B19" i="1"/>
  <c r="D11" i="1"/>
  <c r="B11" i="1"/>
  <c r="D8" i="1"/>
  <c r="B8" i="1"/>
  <c r="B14" i="1" s="1"/>
  <c r="B6" i="1"/>
  <c r="D5" i="1"/>
  <c r="D6" i="1" s="1"/>
  <c r="C5" i="1"/>
  <c r="C6" i="1" s="1"/>
  <c r="D3" i="1"/>
  <c r="B3" i="1"/>
  <c r="E1" i="1"/>
  <c r="B51" i="1" l="1"/>
  <c r="D14" i="1"/>
  <c r="D53" i="1" s="1"/>
  <c r="C51" i="1"/>
  <c r="D51" i="1"/>
</calcChain>
</file>

<file path=xl/sharedStrings.xml><?xml version="1.0" encoding="utf-8"?>
<sst xmlns="http://schemas.openxmlformats.org/spreadsheetml/2006/main" count="99" uniqueCount="56">
  <si>
    <t xml:space="preserve">Deer Meadows POA 2024 Budget </t>
  </si>
  <si>
    <t>Projected Starting Balance</t>
  </si>
  <si>
    <t>HOA Dues</t>
  </si>
  <si>
    <t>Budgeted Income</t>
  </si>
  <si>
    <t>Budgeted Expenses</t>
  </si>
  <si>
    <t>Budget Net</t>
  </si>
  <si>
    <t xml:space="preserve">2024 HOA Dues (256 accts?) </t>
  </si>
  <si>
    <t>-</t>
  </si>
  <si>
    <t>2023 HOA Dues and beyond Unpaid into 2024</t>
  </si>
  <si>
    <t xml:space="preserve">2024 Allowance for Doubtful Accounts (20 accts X $90)(Plus prepaid) </t>
  </si>
  <si>
    <t>HOA Dues Totals</t>
  </si>
  <si>
    <t>MISC Income</t>
  </si>
  <si>
    <t>Document / Transfer Fees</t>
  </si>
  <si>
    <t>Misc. Income</t>
  </si>
  <si>
    <t>Donations</t>
  </si>
  <si>
    <t>Architectural Plans</t>
  </si>
  <si>
    <t>Key Fob Replacement</t>
  </si>
  <si>
    <t>HOA Clubhouse Rental</t>
  </si>
  <si>
    <t>MISC Income Totals</t>
  </si>
  <si>
    <t>Fees / Fines / Assessments</t>
  </si>
  <si>
    <t>Late Fees</t>
  </si>
  <si>
    <t>ARC Fines</t>
  </si>
  <si>
    <t>HOA Fines</t>
  </si>
  <si>
    <t>Fees / Fines / Assessments Totals</t>
  </si>
  <si>
    <t>Operating Expenses</t>
  </si>
  <si>
    <t xml:space="preserve">Lawn Care (Labor) </t>
  </si>
  <si>
    <t xml:space="preserve">Lawn Care (Supplies) </t>
  </si>
  <si>
    <t xml:space="preserve">Pool Maintenance - Work done on the pool </t>
  </si>
  <si>
    <t>Pool Supplies - Chlorine etc</t>
  </si>
  <si>
    <t>Pool Caretaker</t>
  </si>
  <si>
    <t>PEC Electric</t>
  </si>
  <si>
    <t>Aqua Water</t>
  </si>
  <si>
    <t>Other Misc.</t>
  </si>
  <si>
    <t>Contract Labor (Misc Labor)</t>
  </si>
  <si>
    <t>Clubhouse / Common Area Maintenance &amp; Supplies</t>
  </si>
  <si>
    <t xml:space="preserve">AC Repair </t>
  </si>
  <si>
    <t xml:space="preserve">Plumbing Repair </t>
  </si>
  <si>
    <t>GVTC</t>
  </si>
  <si>
    <t>Operating Expenses Totals</t>
  </si>
  <si>
    <t>Administrative Expenses</t>
  </si>
  <si>
    <t>Insurance</t>
  </si>
  <si>
    <t>Legal</t>
  </si>
  <si>
    <t xml:space="preserve">Directors Insurance </t>
  </si>
  <si>
    <t xml:space="preserve">Office Supplies (envelopes, paper, ink) </t>
  </si>
  <si>
    <t>USPS (Stamps / certified mail )</t>
  </si>
  <si>
    <t>Property Taxes</t>
  </si>
  <si>
    <t>MoneyMinder Treasurer Software</t>
  </si>
  <si>
    <t>Bank Fees</t>
  </si>
  <si>
    <t>Wordpress (Website)</t>
  </si>
  <si>
    <t>Administrative Expenses Totals</t>
  </si>
  <si>
    <t>Reserves</t>
  </si>
  <si>
    <t>Reserves (Required)</t>
  </si>
  <si>
    <t>Reserves Totals</t>
  </si>
  <si>
    <t>Grand Totals</t>
  </si>
  <si>
    <t>Projected balance as of 12/31/2024</t>
  </si>
  <si>
    <t>This budget is for 2024 but must cover July 2024 - June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</si>
</sst>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5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1"/>
      <color rgb="FF495057"/>
      <name val="Open Sans"/>
      <family val="2"/>
    </font>
    <font>
      <sz val="11"/>
      <color rgb="FF212529"/>
      <name val="Open Sans"/>
      <family val="2"/>
    </font>
    <font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8E8DF"/>
        <bgColor indexed="64"/>
      </patternFill>
    </fill>
    <fill>
      <patternFill patternType="solid">
        <fgColor rgb="FFD7DBD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E6E6E6"/>
      </top>
      <bottom style="thick">
        <color rgb="FFE6E6E6"/>
      </bottom>
      <diagonal/>
    </border>
    <border>
      <left/>
      <right/>
      <top style="medium">
        <color rgb="FFE6E6E6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0" fillId="2" borderId="0" xfId="0" applyFill="1"/>
    <xf numFmtId="8" fontId="0" fillId="2" borderId="0" xfId="0" applyNumberFormat="1" applyFill="1"/>
    <xf numFmtId="0" fontId="2" fillId="3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left" vertical="top" wrapText="1"/>
    </xf>
    <xf numFmtId="8" fontId="3" fillId="0" borderId="2" xfId="0" applyNumberFormat="1" applyFont="1" applyBorder="1" applyAlignment="1">
      <alignment horizontal="right" vertical="top"/>
    </xf>
    <xf numFmtId="0" fontId="3" fillId="0" borderId="2" xfId="0" applyFont="1" applyBorder="1" applyAlignment="1">
      <alignment horizontal="right" vertical="top"/>
    </xf>
    <xf numFmtId="0" fontId="3" fillId="4" borderId="2" xfId="0" applyFont="1" applyFill="1" applyBorder="1" applyAlignment="1">
      <alignment horizontal="left" vertical="top" wrapText="1"/>
    </xf>
    <xf numFmtId="8" fontId="3" fillId="4" borderId="2" xfId="0" applyNumberFormat="1" applyFont="1" applyFill="1" applyBorder="1" applyAlignment="1">
      <alignment horizontal="right" vertical="top"/>
    </xf>
    <xf numFmtId="0" fontId="3" fillId="4" borderId="2" xfId="0" applyFont="1" applyFill="1" applyBorder="1" applyAlignment="1">
      <alignment horizontal="right" vertical="top"/>
    </xf>
    <xf numFmtId="0" fontId="3" fillId="5" borderId="2" xfId="0" applyFont="1" applyFill="1" applyBorder="1" applyAlignment="1">
      <alignment horizontal="left" vertical="top" wrapText="1"/>
    </xf>
    <xf numFmtId="0" fontId="3" fillId="5" borderId="2" xfId="0" applyFont="1" applyFill="1" applyBorder="1" applyAlignment="1">
      <alignment horizontal="right" vertical="top"/>
    </xf>
    <xf numFmtId="8" fontId="3" fillId="5" borderId="2" xfId="0" applyNumberFormat="1" applyFont="1" applyFill="1" applyBorder="1" applyAlignment="1">
      <alignment horizontal="right" vertical="top"/>
    </xf>
    <xf numFmtId="0" fontId="3" fillId="6" borderId="2" xfId="0" applyFont="1" applyFill="1" applyBorder="1" applyAlignment="1">
      <alignment horizontal="left" vertical="top" wrapText="1"/>
    </xf>
    <xf numFmtId="0" fontId="3" fillId="6" borderId="2" xfId="0" applyFont="1" applyFill="1" applyBorder="1" applyAlignment="1">
      <alignment horizontal="right" vertical="top"/>
    </xf>
    <xf numFmtId="8" fontId="3" fillId="6" borderId="2" xfId="0" applyNumberFormat="1" applyFont="1" applyFill="1" applyBorder="1" applyAlignment="1">
      <alignment horizontal="right" vertical="top"/>
    </xf>
    <xf numFmtId="0" fontId="3" fillId="7" borderId="2" xfId="0" applyFont="1" applyFill="1" applyBorder="1" applyAlignment="1">
      <alignment horizontal="left" vertical="top" wrapText="1"/>
    </xf>
    <xf numFmtId="0" fontId="3" fillId="7" borderId="2" xfId="0" applyFont="1" applyFill="1" applyBorder="1" applyAlignment="1">
      <alignment horizontal="right" vertical="top"/>
    </xf>
    <xf numFmtId="8" fontId="3" fillId="7" borderId="2" xfId="0" applyNumberFormat="1" applyFont="1" applyFill="1" applyBorder="1" applyAlignment="1">
      <alignment horizontal="right" vertical="top"/>
    </xf>
    <xf numFmtId="0" fontId="2" fillId="3" borderId="1" xfId="0" applyFont="1" applyFill="1" applyBorder="1" applyAlignment="1">
      <alignment wrapText="1"/>
    </xf>
    <xf numFmtId="8" fontId="2" fillId="3" borderId="1" xfId="0" applyNumberFormat="1" applyFont="1" applyFill="1" applyBorder="1" applyAlignment="1">
      <alignment wrapText="1"/>
    </xf>
    <xf numFmtId="8" fontId="0" fillId="0" borderId="0" xfId="0" applyNumberFormat="1"/>
    <xf numFmtId="0" fontId="4" fillId="0" borderId="0" xfId="0" applyFont="1"/>
    <xf numFmtId="8" fontId="4" fillId="0" borderId="0" xfId="0" applyNumberFormat="1" applyFont="1"/>
    <xf numFmtId="0" fontId="0" fillId="8" borderId="0" xfId="0" applyFill="1"/>
    <xf numFmtId="0" fontId="3" fillId="0" borderId="2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MPOA%20BUDGET%202023-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pt to Dec"/>
      <sheetName val="Jan to June"/>
      <sheetName val="2024"/>
    </sheetNames>
    <sheetDataSet>
      <sheetData sheetId="0">
        <row r="29">
          <cell r="D29">
            <v>14316.96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tabSelected="1" workbookViewId="0">
      <selection activeCell="H46" sqref="H46"/>
    </sheetView>
  </sheetViews>
  <sheetFormatPr defaultRowHeight="14.4" x14ac:dyDescent="0.3"/>
  <cols>
    <col min="1" max="1" width="72.5546875" bestFit="1" customWidth="1"/>
    <col min="2" max="2" width="15" bestFit="1" customWidth="1"/>
    <col min="3" max="3" width="15.6640625" bestFit="1" customWidth="1"/>
    <col min="4" max="4" width="18.44140625" customWidth="1"/>
    <col min="5" max="5" width="15.88671875" customWidth="1"/>
    <col min="6" max="6" width="10.88671875" bestFit="1" customWidth="1"/>
  </cols>
  <sheetData>
    <row r="1" spans="1:5" ht="34.200000000000003" thickBot="1" x14ac:dyDescent="0.7">
      <c r="A1" s="1" t="s">
        <v>0</v>
      </c>
      <c r="C1" s="2" t="s">
        <v>1</v>
      </c>
      <c r="D1" s="2"/>
      <c r="E1" s="3">
        <f>'[1]Sept to Dec'!D29</f>
        <v>14316.96</v>
      </c>
    </row>
    <row r="2" spans="1:5" ht="31.8" thickBot="1" x14ac:dyDescent="0.4">
      <c r="A2" s="4" t="s">
        <v>2</v>
      </c>
      <c r="B2" s="4" t="s">
        <v>3</v>
      </c>
      <c r="C2" s="4" t="s">
        <v>4</v>
      </c>
      <c r="D2" s="4" t="s">
        <v>5</v>
      </c>
    </row>
    <row r="3" spans="1:5" ht="16.8" thickTop="1" thickBot="1" x14ac:dyDescent="0.35">
      <c r="A3" s="5" t="s">
        <v>6</v>
      </c>
      <c r="B3" s="6">
        <f>256*90</f>
        <v>23040</v>
      </c>
      <c r="C3" s="7" t="s">
        <v>7</v>
      </c>
      <c r="D3" s="6">
        <f>264*90</f>
        <v>23760</v>
      </c>
    </row>
    <row r="4" spans="1:5" ht="16.2" thickBot="1" x14ac:dyDescent="0.35">
      <c r="A4" s="5" t="s">
        <v>8</v>
      </c>
      <c r="B4" s="6">
        <v>1</v>
      </c>
      <c r="C4" s="7" t="s">
        <v>7</v>
      </c>
      <c r="D4" s="6">
        <v>1</v>
      </c>
    </row>
    <row r="5" spans="1:5" ht="16.2" thickBot="1" x14ac:dyDescent="0.35">
      <c r="A5" s="5" t="s">
        <v>9</v>
      </c>
      <c r="B5" s="7" t="s">
        <v>7</v>
      </c>
      <c r="C5" s="6">
        <f>20*-90-300</f>
        <v>-2100</v>
      </c>
      <c r="D5" s="6">
        <f>28*-90-300</f>
        <v>-2820</v>
      </c>
    </row>
    <row r="6" spans="1:5" ht="16.2" thickBot="1" x14ac:dyDescent="0.35">
      <c r="A6" s="8" t="s">
        <v>10</v>
      </c>
      <c r="B6" s="9">
        <f>SUM(B3:B5)</f>
        <v>23041</v>
      </c>
      <c r="C6" s="9">
        <f>SUM(C3:C5)</f>
        <v>-2100</v>
      </c>
      <c r="D6" s="9">
        <f>SUM(D3:D5)</f>
        <v>20941</v>
      </c>
    </row>
    <row r="7" spans="1:5" ht="31.8" thickBot="1" x14ac:dyDescent="0.4">
      <c r="A7" s="4" t="s">
        <v>11</v>
      </c>
      <c r="B7" s="4" t="s">
        <v>3</v>
      </c>
      <c r="C7" s="4" t="s">
        <v>4</v>
      </c>
      <c r="D7" s="4" t="s">
        <v>5</v>
      </c>
    </row>
    <row r="8" spans="1:5" ht="16.8" thickTop="1" thickBot="1" x14ac:dyDescent="0.35">
      <c r="A8" s="5" t="s">
        <v>12</v>
      </c>
      <c r="B8" s="6">
        <f>12*450</f>
        <v>5400</v>
      </c>
      <c r="C8" s="7" t="s">
        <v>7</v>
      </c>
      <c r="D8" s="6">
        <f>12*450</f>
        <v>5400</v>
      </c>
    </row>
    <row r="9" spans="1:5" ht="16.2" thickBot="1" x14ac:dyDescent="0.35">
      <c r="A9" s="5" t="s">
        <v>13</v>
      </c>
      <c r="B9" s="6">
        <v>1</v>
      </c>
      <c r="C9" s="7" t="s">
        <v>7</v>
      </c>
      <c r="D9" s="6">
        <v>1</v>
      </c>
    </row>
    <row r="10" spans="1:5" ht="16.2" thickBot="1" x14ac:dyDescent="0.35">
      <c r="A10" s="5" t="s">
        <v>14</v>
      </c>
      <c r="B10" s="6">
        <v>1</v>
      </c>
      <c r="C10" s="7" t="s">
        <v>7</v>
      </c>
      <c r="D10" s="6">
        <v>1</v>
      </c>
    </row>
    <row r="11" spans="1:5" ht="16.2" thickBot="1" x14ac:dyDescent="0.35">
      <c r="A11" s="5" t="s">
        <v>15</v>
      </c>
      <c r="B11" s="6">
        <f>2*75</f>
        <v>150</v>
      </c>
      <c r="C11" s="7" t="s">
        <v>7</v>
      </c>
      <c r="D11" s="6">
        <f>2*75</f>
        <v>150</v>
      </c>
    </row>
    <row r="12" spans="1:5" ht="16.2" thickBot="1" x14ac:dyDescent="0.35">
      <c r="A12" s="5" t="s">
        <v>16</v>
      </c>
      <c r="B12" s="6">
        <v>30</v>
      </c>
      <c r="C12" s="7"/>
      <c r="D12" s="6">
        <v>30</v>
      </c>
    </row>
    <row r="13" spans="1:5" ht="16.2" thickBot="1" x14ac:dyDescent="0.35">
      <c r="A13" s="5" t="s">
        <v>17</v>
      </c>
      <c r="B13" s="6">
        <v>1</v>
      </c>
      <c r="C13" s="7" t="s">
        <v>7</v>
      </c>
      <c r="D13" s="6">
        <v>1</v>
      </c>
    </row>
    <row r="14" spans="1:5" ht="16.2" thickBot="1" x14ac:dyDescent="0.35">
      <c r="A14" s="8" t="s">
        <v>18</v>
      </c>
      <c r="B14" s="9">
        <f>SUM(B8:B13)</f>
        <v>5583</v>
      </c>
      <c r="C14" s="10"/>
      <c r="D14" s="9">
        <f>SUM(D8:D13)</f>
        <v>5583</v>
      </c>
    </row>
    <row r="15" spans="1:5" ht="31.8" thickBot="1" x14ac:dyDescent="0.4">
      <c r="A15" s="4" t="s">
        <v>19</v>
      </c>
      <c r="B15" s="4" t="s">
        <v>3</v>
      </c>
      <c r="C15" s="4" t="s">
        <v>4</v>
      </c>
      <c r="D15" s="4" t="s">
        <v>5</v>
      </c>
    </row>
    <row r="16" spans="1:5" ht="16.8" thickTop="1" thickBot="1" x14ac:dyDescent="0.35">
      <c r="A16" s="5" t="s">
        <v>20</v>
      </c>
      <c r="B16" s="6">
        <v>500</v>
      </c>
      <c r="C16" s="7" t="s">
        <v>7</v>
      </c>
      <c r="D16" s="6">
        <v>500</v>
      </c>
    </row>
    <row r="17" spans="1:4" ht="16.2" thickBot="1" x14ac:dyDescent="0.35">
      <c r="A17" s="5" t="s">
        <v>21</v>
      </c>
      <c r="B17" s="6">
        <v>100</v>
      </c>
      <c r="C17" s="7"/>
      <c r="D17" s="6">
        <v>100</v>
      </c>
    </row>
    <row r="18" spans="1:4" ht="16.2" thickBot="1" x14ac:dyDescent="0.35">
      <c r="A18" s="5" t="s">
        <v>22</v>
      </c>
      <c r="B18" s="6">
        <v>100</v>
      </c>
      <c r="C18" s="7"/>
      <c r="D18" s="6">
        <v>100</v>
      </c>
    </row>
    <row r="19" spans="1:4" ht="16.2" thickBot="1" x14ac:dyDescent="0.35">
      <c r="A19" s="8" t="s">
        <v>23</v>
      </c>
      <c r="B19" s="9">
        <f>SUM(B16:B18)</f>
        <v>700</v>
      </c>
      <c r="C19" s="10"/>
      <c r="D19" s="9">
        <f>SUM(D16:D18)</f>
        <v>700</v>
      </c>
    </row>
    <row r="20" spans="1:4" ht="31.8" thickBot="1" x14ac:dyDescent="0.4">
      <c r="A20" s="4" t="s">
        <v>24</v>
      </c>
      <c r="B20" s="4" t="s">
        <v>3</v>
      </c>
      <c r="C20" s="4" t="s">
        <v>4</v>
      </c>
      <c r="D20" s="4" t="s">
        <v>5</v>
      </c>
    </row>
    <row r="21" spans="1:4" ht="16.8" thickTop="1" thickBot="1" x14ac:dyDescent="0.35">
      <c r="A21" s="5" t="s">
        <v>25</v>
      </c>
      <c r="B21" s="7" t="s">
        <v>7</v>
      </c>
      <c r="C21" s="6">
        <f>7*-100</f>
        <v>-700</v>
      </c>
      <c r="D21" s="6">
        <f>7*-100</f>
        <v>-700</v>
      </c>
    </row>
    <row r="22" spans="1:4" ht="16.2" thickBot="1" x14ac:dyDescent="0.35">
      <c r="A22" s="5" t="s">
        <v>26</v>
      </c>
      <c r="B22" s="7"/>
      <c r="C22" s="6">
        <v>-50</v>
      </c>
      <c r="D22" s="6">
        <v>-50</v>
      </c>
    </row>
    <row r="23" spans="1:4" ht="16.2" thickBot="1" x14ac:dyDescent="0.35">
      <c r="A23" s="5" t="s">
        <v>27</v>
      </c>
      <c r="B23" s="7" t="s">
        <v>7</v>
      </c>
      <c r="C23" s="6">
        <v>-2000</v>
      </c>
      <c r="D23" s="6">
        <v>-2000</v>
      </c>
    </row>
    <row r="24" spans="1:4" ht="16.2" thickBot="1" x14ac:dyDescent="0.35">
      <c r="A24" s="5" t="s">
        <v>28</v>
      </c>
      <c r="B24" s="7" t="s">
        <v>7</v>
      </c>
      <c r="C24" s="6">
        <v>-1500</v>
      </c>
      <c r="D24" s="6">
        <v>-1500</v>
      </c>
    </row>
    <row r="25" spans="1:4" ht="16.2" thickBot="1" x14ac:dyDescent="0.35">
      <c r="A25" s="5" t="s">
        <v>29</v>
      </c>
      <c r="B25" s="7"/>
      <c r="C25" s="6">
        <v>-3000</v>
      </c>
      <c r="D25" s="6">
        <v>-3000</v>
      </c>
    </row>
    <row r="26" spans="1:4" ht="16.2" thickBot="1" x14ac:dyDescent="0.35">
      <c r="A26" s="5" t="s">
        <v>30</v>
      </c>
      <c r="B26" s="7" t="s">
        <v>7</v>
      </c>
      <c r="C26" s="6">
        <f>12*-387</f>
        <v>-4644</v>
      </c>
      <c r="D26" s="6">
        <f>12*-387</f>
        <v>-4644</v>
      </c>
    </row>
    <row r="27" spans="1:4" ht="16.2" thickBot="1" x14ac:dyDescent="0.35">
      <c r="A27" s="5" t="s">
        <v>31</v>
      </c>
      <c r="B27" s="7" t="s">
        <v>7</v>
      </c>
      <c r="C27" s="6">
        <f>12*-61</f>
        <v>-732</v>
      </c>
      <c r="D27" s="6">
        <f>12*-61</f>
        <v>-732</v>
      </c>
    </row>
    <row r="28" spans="1:4" ht="16.2" thickBot="1" x14ac:dyDescent="0.35">
      <c r="A28" s="5" t="s">
        <v>32</v>
      </c>
      <c r="B28" s="7" t="s">
        <v>7</v>
      </c>
      <c r="C28" s="6">
        <v>-500</v>
      </c>
      <c r="D28" s="6">
        <v>-500</v>
      </c>
    </row>
    <row r="29" spans="1:4" ht="16.2" thickBot="1" x14ac:dyDescent="0.35">
      <c r="A29" s="5" t="s">
        <v>33</v>
      </c>
      <c r="B29" s="7" t="s">
        <v>7</v>
      </c>
      <c r="C29" s="6">
        <v>-1000</v>
      </c>
      <c r="D29" s="6">
        <v>-1000</v>
      </c>
    </row>
    <row r="30" spans="1:4" ht="16.2" thickBot="1" x14ac:dyDescent="0.35">
      <c r="A30" s="5" t="s">
        <v>34</v>
      </c>
      <c r="B30" s="7" t="s">
        <v>7</v>
      </c>
      <c r="C30" s="6">
        <v>-1000</v>
      </c>
      <c r="D30" s="6">
        <v>-1000</v>
      </c>
    </row>
    <row r="31" spans="1:4" ht="16.2" thickBot="1" x14ac:dyDescent="0.35">
      <c r="A31" s="5" t="s">
        <v>35</v>
      </c>
      <c r="B31" s="7"/>
      <c r="C31" s="6">
        <v>-500</v>
      </c>
      <c r="D31" s="6">
        <v>-500</v>
      </c>
    </row>
    <row r="32" spans="1:4" ht="16.2" thickBot="1" x14ac:dyDescent="0.35">
      <c r="A32" s="5" t="s">
        <v>36</v>
      </c>
      <c r="B32" s="7"/>
      <c r="C32" s="6">
        <v>-500</v>
      </c>
      <c r="D32" s="6">
        <v>-500</v>
      </c>
    </row>
    <row r="33" spans="1:4" ht="16.2" thickBot="1" x14ac:dyDescent="0.35">
      <c r="A33" s="5" t="s">
        <v>37</v>
      </c>
      <c r="B33" s="7" t="s">
        <v>7</v>
      </c>
      <c r="C33" s="6">
        <f>-96*12</f>
        <v>-1152</v>
      </c>
      <c r="D33" s="6">
        <f>-96*12</f>
        <v>-1152</v>
      </c>
    </row>
    <row r="34" spans="1:4" ht="16.2" thickBot="1" x14ac:dyDescent="0.35">
      <c r="A34" s="8" t="s">
        <v>38</v>
      </c>
      <c r="B34" s="10" t="s">
        <v>7</v>
      </c>
      <c r="C34" s="9">
        <f>SUM(C21:C33)</f>
        <v>-17278</v>
      </c>
      <c r="D34" s="9">
        <f>SUM(D21:D33)</f>
        <v>-17278</v>
      </c>
    </row>
    <row r="35" spans="1:4" ht="31.8" thickBot="1" x14ac:dyDescent="0.4">
      <c r="A35" s="4" t="s">
        <v>39</v>
      </c>
      <c r="B35" s="4" t="s">
        <v>3</v>
      </c>
      <c r="C35" s="4" t="s">
        <v>4</v>
      </c>
      <c r="D35" s="4" t="s">
        <v>5</v>
      </c>
    </row>
    <row r="36" spans="1:4" ht="16.8" thickTop="1" thickBot="1" x14ac:dyDescent="0.35">
      <c r="A36" s="26" t="s">
        <v>40</v>
      </c>
      <c r="B36" s="7" t="s">
        <v>7</v>
      </c>
      <c r="C36" s="6">
        <v>-1054</v>
      </c>
      <c r="D36" s="6">
        <v>-1054</v>
      </c>
    </row>
    <row r="37" spans="1:4" ht="16.2" thickBot="1" x14ac:dyDescent="0.35">
      <c r="A37" s="26" t="s">
        <v>41</v>
      </c>
      <c r="B37" s="7" t="s">
        <v>7</v>
      </c>
      <c r="C37" s="6">
        <v>-1000</v>
      </c>
      <c r="D37" s="6">
        <v>-1000</v>
      </c>
    </row>
    <row r="38" spans="1:4" ht="16.2" thickBot="1" x14ac:dyDescent="0.35">
      <c r="A38" s="26" t="s">
        <v>42</v>
      </c>
      <c r="B38" s="7"/>
      <c r="C38" s="6">
        <v>-1180</v>
      </c>
      <c r="D38" s="6">
        <v>-1180</v>
      </c>
    </row>
    <row r="39" spans="1:4" ht="16.2" thickBot="1" x14ac:dyDescent="0.35">
      <c r="A39" s="26" t="s">
        <v>43</v>
      </c>
      <c r="B39" s="7" t="s">
        <v>7</v>
      </c>
      <c r="C39" s="6">
        <v>-250</v>
      </c>
      <c r="D39" s="6">
        <v>-250</v>
      </c>
    </row>
    <row r="40" spans="1:4" ht="16.2" thickBot="1" x14ac:dyDescent="0.35">
      <c r="A40" s="26" t="s">
        <v>44</v>
      </c>
      <c r="B40" s="7"/>
      <c r="C40" s="6">
        <v>-400</v>
      </c>
      <c r="D40" s="6">
        <v>-400</v>
      </c>
    </row>
    <row r="41" spans="1:4" ht="16.2" thickBot="1" x14ac:dyDescent="0.35">
      <c r="A41" s="26" t="s">
        <v>45</v>
      </c>
      <c r="B41" s="7" t="s">
        <v>7</v>
      </c>
      <c r="C41" s="6">
        <v>-3250</v>
      </c>
      <c r="D41" s="6">
        <v>-3250</v>
      </c>
    </row>
    <row r="42" spans="1:4" ht="16.2" thickBot="1" x14ac:dyDescent="0.35">
      <c r="A42" s="26" t="s">
        <v>46</v>
      </c>
      <c r="B42" s="7" t="s">
        <v>7</v>
      </c>
      <c r="C42" s="6">
        <v>-180</v>
      </c>
      <c r="D42" s="6">
        <v>-180</v>
      </c>
    </row>
    <row r="43" spans="1:4" ht="16.2" thickBot="1" x14ac:dyDescent="0.35">
      <c r="A43" s="26" t="s">
        <v>47</v>
      </c>
      <c r="B43" s="7" t="s">
        <v>7</v>
      </c>
      <c r="C43" s="6">
        <v>-20</v>
      </c>
      <c r="D43" s="6">
        <v>-20</v>
      </c>
    </row>
    <row r="44" spans="1:4" ht="16.2" thickBot="1" x14ac:dyDescent="0.35">
      <c r="A44" s="26" t="s">
        <v>48</v>
      </c>
      <c r="B44" s="7" t="s">
        <v>7</v>
      </c>
      <c r="C44" s="6">
        <v>-110</v>
      </c>
      <c r="D44" s="6">
        <v>-110</v>
      </c>
    </row>
    <row r="45" spans="1:4" ht="16.2" thickBot="1" x14ac:dyDescent="0.35">
      <c r="A45" s="8" t="s">
        <v>49</v>
      </c>
      <c r="B45" s="10" t="s">
        <v>7</v>
      </c>
      <c r="C45" s="9">
        <f>SUM(C36:C44)</f>
        <v>-7444</v>
      </c>
      <c r="D45" s="9">
        <f>SUM(D36:D44)</f>
        <v>-7444</v>
      </c>
    </row>
    <row r="46" spans="1:4" ht="31.8" thickBot="1" x14ac:dyDescent="0.4">
      <c r="A46" s="4" t="s">
        <v>50</v>
      </c>
      <c r="B46" s="4" t="s">
        <v>3</v>
      </c>
      <c r="C46" s="4" t="s">
        <v>4</v>
      </c>
      <c r="D46" s="4" t="s">
        <v>5</v>
      </c>
    </row>
    <row r="47" spans="1:4" ht="16.8" thickTop="1" thickBot="1" x14ac:dyDescent="0.35">
      <c r="A47" s="5" t="s">
        <v>51</v>
      </c>
      <c r="B47" s="7" t="s">
        <v>7</v>
      </c>
      <c r="C47" s="6">
        <v>-3000</v>
      </c>
      <c r="D47" s="6">
        <v>-3000</v>
      </c>
    </row>
    <row r="48" spans="1:4" ht="16.2" thickBot="1" x14ac:dyDescent="0.35">
      <c r="A48" s="11"/>
      <c r="B48" s="12"/>
      <c r="C48" s="13"/>
      <c r="D48" s="13"/>
    </row>
    <row r="49" spans="1:6" ht="16.2" thickBot="1" x14ac:dyDescent="0.35">
      <c r="A49" s="14"/>
      <c r="B49" s="15"/>
      <c r="C49" s="16"/>
      <c r="D49" s="16"/>
    </row>
    <row r="50" spans="1:6" ht="16.2" thickBot="1" x14ac:dyDescent="0.35">
      <c r="A50" s="17" t="s">
        <v>52</v>
      </c>
      <c r="B50" s="18" t="s">
        <v>7</v>
      </c>
      <c r="C50" s="19">
        <f>SUM(C47:C49)</f>
        <v>-3000</v>
      </c>
      <c r="D50" s="19">
        <f>SUM(D47:D49)</f>
        <v>-3000</v>
      </c>
    </row>
    <row r="51" spans="1:6" ht="16.2" thickBot="1" x14ac:dyDescent="0.4">
      <c r="A51" s="20" t="s">
        <v>53</v>
      </c>
      <c r="B51" s="21">
        <f>B6+B14+B19</f>
        <v>29324</v>
      </c>
      <c r="C51" s="21">
        <f>C6+C34+C45+C50</f>
        <v>-29822</v>
      </c>
      <c r="D51" s="21">
        <f>D6+D14+D19+D34+D45+D50</f>
        <v>-498</v>
      </c>
      <c r="E51" s="22"/>
      <c r="F51" s="22"/>
    </row>
    <row r="52" spans="1:6" ht="16.2" thickTop="1" x14ac:dyDescent="0.3">
      <c r="A52" s="8"/>
      <c r="B52" s="9"/>
      <c r="C52" s="9"/>
      <c r="D52" s="9"/>
    </row>
    <row r="53" spans="1:6" ht="21" x14ac:dyDescent="0.4">
      <c r="A53" s="23" t="s">
        <v>54</v>
      </c>
      <c r="B53" s="23"/>
      <c r="C53" s="23"/>
      <c r="D53" s="24">
        <f>E1+D6+D14+D19+D34+D45+D50-6000</f>
        <v>7818.9599999999991</v>
      </c>
    </row>
    <row r="58" spans="1:6" x14ac:dyDescent="0.3">
      <c r="A58" s="25" t="s">
        <v>55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Alisha Stanley</dc:creator>
  <cp:lastModifiedBy>Alisha Stanley</cp:lastModifiedBy>
  <dcterms:created xsi:type="dcterms:W3CDTF">2023-11-20T17:00:39Z</dcterms:created>
  <dcterms:modified xsi:type="dcterms:W3CDTF">2023-11-20T17:01:24Z</dcterms:modified>
</cp:coreProperties>
</file>